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defaultThemeVersion="124226"/>
  <xr:revisionPtr revIDLastSave="0" documentId="13_ncr:1_{1843CDA8-22DD-49FB-B6AE-350DE42B63DA}" xr6:coauthVersionLast="47" xr6:coauthVersionMax="47" xr10:uidLastSave="{00000000-0000-0000-0000-000000000000}"/>
  <bookViews>
    <workbookView xWindow="28680" yWindow="-120" windowWidth="29040" windowHeight="17520" tabRatio="732" activeTab="3" xr2:uid="{00000000-000D-0000-FFFF-FFFF00000000}"/>
  </bookViews>
  <sheets>
    <sheet name="TF" sheetId="7" r:id="rId1"/>
    <sheet name="TO" sheetId="5" r:id="rId2"/>
    <sheet name="BPU" sheetId="11" r:id="rId3"/>
    <sheet name="DQE" sheetId="9" r:id="rId4"/>
    <sheet name="RECAP" sheetId="10" r:id="rId5"/>
  </sheets>
  <externalReferences>
    <externalReference r:id="rId6"/>
  </externalReferences>
  <definedNames>
    <definedName name="_xlnm.Print_Area" localSheetId="2">BPU!$A$1:$D$177</definedName>
    <definedName name="_xlnm.Print_Area" localSheetId="3">DQE!$A$1:$F$185</definedName>
    <definedName name="_xlnm.Print_Area" localSheetId="4">RECAP!$A$1:$B$44</definedName>
    <definedName name="_xlnm.Print_Area" localSheetId="0">TF!$A$1:$G$159</definedName>
    <definedName name="_xlnm.Print_Area" localSheetId="1">TO!$A$1:$F$53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33" i="7" l="1"/>
  <c r="G107" i="7"/>
  <c r="G106" i="7"/>
  <c r="G118" i="7"/>
  <c r="G119" i="7"/>
  <c r="G121" i="7"/>
  <c r="G122" i="7"/>
  <c r="G124" i="7"/>
  <c r="G125" i="7"/>
  <c r="G127" i="7"/>
  <c r="G128" i="7"/>
  <c r="G130" i="7"/>
  <c r="G132" i="7"/>
  <c r="G135" i="7"/>
  <c r="G136" i="7"/>
  <c r="G138" i="7"/>
  <c r="G139" i="7"/>
  <c r="B92" i="9" l="1"/>
  <c r="E92" i="9"/>
  <c r="F92" i="9" s="1"/>
  <c r="E85" i="9" l="1"/>
  <c r="G144" i="7" l="1"/>
  <c r="A16" i="10"/>
  <c r="D43" i="5"/>
  <c r="D36" i="5"/>
  <c r="D19" i="5"/>
  <c r="D6" i="5"/>
  <c r="F39" i="5"/>
  <c r="F38" i="5"/>
  <c r="F37" i="5"/>
  <c r="F41" i="5" s="1"/>
  <c r="B16" i="10" s="1"/>
  <c r="F40" i="5"/>
  <c r="F31" i="5"/>
  <c r="F29" i="5"/>
  <c r="F27" i="5"/>
  <c r="F25" i="5"/>
  <c r="F23" i="5"/>
  <c r="F21" i="5"/>
  <c r="G23" i="7"/>
  <c r="G24" i="7"/>
  <c r="G25" i="7"/>
  <c r="G21" i="7"/>
  <c r="G11" i="7"/>
  <c r="G146" i="7" l="1"/>
  <c r="A35" i="10"/>
  <c r="E75" i="9"/>
  <c r="F75" i="9" s="1"/>
  <c r="E69" i="9"/>
  <c r="F69" i="9" s="1"/>
  <c r="E70" i="9"/>
  <c r="F70" i="9" s="1"/>
  <c r="E71" i="9"/>
  <c r="F71" i="9" s="1"/>
  <c r="E68" i="9"/>
  <c r="F76" i="9" l="1"/>
  <c r="B37" i="10" s="1"/>
  <c r="E43" i="9"/>
  <c r="F43" i="9" s="1"/>
  <c r="E42" i="9"/>
  <c r="F42" i="9" s="1"/>
  <c r="E41" i="9"/>
  <c r="F41" i="9" s="1"/>
  <c r="E40" i="9"/>
  <c r="F40" i="9" s="1"/>
  <c r="F16" i="5"/>
  <c r="F44" i="9" l="1"/>
  <c r="B35" i="10" s="1"/>
  <c r="F68" i="9"/>
  <c r="E84" i="9" l="1"/>
  <c r="E83" i="9"/>
  <c r="E82" i="9"/>
  <c r="E81" i="9"/>
  <c r="E80" i="9"/>
  <c r="A17" i="10"/>
  <c r="A15" i="10"/>
  <c r="A14" i="10"/>
  <c r="E48" i="9"/>
  <c r="E49" i="9"/>
  <c r="E50" i="9"/>
  <c r="E51" i="9"/>
  <c r="E52" i="9"/>
  <c r="E53" i="9"/>
  <c r="E54" i="9"/>
  <c r="E55" i="9"/>
  <c r="E56" i="9"/>
  <c r="E57" i="9"/>
  <c r="E58" i="9"/>
  <c r="E59" i="9"/>
  <c r="E60" i="9"/>
  <c r="E61" i="9"/>
  <c r="E62" i="9"/>
  <c r="E63" i="9"/>
  <c r="E64" i="9"/>
  <c r="E65" i="9"/>
  <c r="E66" i="9"/>
  <c r="E67" i="9"/>
  <c r="E47" i="9"/>
  <c r="F65" i="9" l="1"/>
  <c r="F64" i="9" l="1"/>
  <c r="F66" i="9"/>
  <c r="F67" i="9"/>
  <c r="F63" i="9"/>
  <c r="E32" i="9" l="1"/>
  <c r="F32" i="9" s="1"/>
  <c r="E33" i="9"/>
  <c r="F33" i="9" s="1"/>
  <c r="E34" i="9"/>
  <c r="F34" i="9" s="1"/>
  <c r="E31" i="9"/>
  <c r="F31" i="9" s="1"/>
  <c r="E29" i="9"/>
  <c r="F29" i="9" s="1"/>
  <c r="E28" i="9"/>
  <c r="F28" i="9" s="1"/>
  <c r="E27" i="9"/>
  <c r="F30" i="9"/>
  <c r="E91" i="9"/>
  <c r="F91" i="9" s="1"/>
  <c r="E90" i="9"/>
  <c r="F90" i="9" s="1"/>
  <c r="E89" i="9"/>
  <c r="F89" i="9" s="1"/>
  <c r="E88" i="9"/>
  <c r="F88" i="9" s="1"/>
  <c r="E87" i="9"/>
  <c r="F87" i="9" s="1"/>
  <c r="E180" i="9" l="1"/>
  <c r="F180" i="9" s="1"/>
  <c r="E178" i="9"/>
  <c r="F178" i="9" s="1"/>
  <c r="E179" i="9"/>
  <c r="F179" i="9" s="1"/>
  <c r="E177" i="9"/>
  <c r="F177" i="9" s="1"/>
  <c r="E176" i="9"/>
  <c r="F176" i="9" s="1"/>
  <c r="E174" i="9"/>
  <c r="F174" i="9" s="1"/>
  <c r="E173" i="9"/>
  <c r="F173" i="9" s="1"/>
  <c r="E172" i="9"/>
  <c r="F172" i="9" s="1"/>
  <c r="E171" i="9"/>
  <c r="F171" i="9" s="1"/>
  <c r="E170" i="9"/>
  <c r="F170" i="9" s="1"/>
  <c r="E169" i="9"/>
  <c r="F169" i="9" s="1"/>
  <c r="E168" i="9"/>
  <c r="F168" i="9" s="1"/>
  <c r="E161" i="9"/>
  <c r="F161" i="9" s="1"/>
  <c r="E162" i="9"/>
  <c r="F162" i="9" s="1"/>
  <c r="E163" i="9"/>
  <c r="F163" i="9" s="1"/>
  <c r="E164" i="9"/>
  <c r="F164" i="9" s="1"/>
  <c r="E165" i="9"/>
  <c r="F165" i="9" s="1"/>
  <c r="E166" i="9"/>
  <c r="F166" i="9" s="1"/>
  <c r="E160" i="9"/>
  <c r="F160" i="9" s="1"/>
  <c r="E145" i="9"/>
  <c r="F145" i="9" s="1"/>
  <c r="E146" i="9"/>
  <c r="F146" i="9" s="1"/>
  <c r="E147" i="9"/>
  <c r="F147" i="9" s="1"/>
  <c r="E148" i="9"/>
  <c r="F148" i="9" s="1"/>
  <c r="E149" i="9"/>
  <c r="F149" i="9" s="1"/>
  <c r="E150" i="9"/>
  <c r="F150" i="9" s="1"/>
  <c r="E151" i="9"/>
  <c r="F151" i="9" s="1"/>
  <c r="E152" i="9"/>
  <c r="F152" i="9" s="1"/>
  <c r="E153" i="9"/>
  <c r="F153" i="9" s="1"/>
  <c r="E154" i="9"/>
  <c r="F154" i="9" s="1"/>
  <c r="E155" i="9"/>
  <c r="F155" i="9" s="1"/>
  <c r="E156" i="9"/>
  <c r="F156" i="9" s="1"/>
  <c r="E157" i="9"/>
  <c r="F157" i="9" s="1"/>
  <c r="E158" i="9"/>
  <c r="F158" i="9" s="1"/>
  <c r="E144" i="9"/>
  <c r="F144" i="9" s="1"/>
  <c r="E130" i="9"/>
  <c r="F130" i="9" s="1"/>
  <c r="E131" i="9"/>
  <c r="F131" i="9" s="1"/>
  <c r="E132" i="9"/>
  <c r="F132" i="9" s="1"/>
  <c r="E133" i="9"/>
  <c r="F133" i="9" s="1"/>
  <c r="E134" i="9"/>
  <c r="F134" i="9" s="1"/>
  <c r="E135" i="9"/>
  <c r="F135" i="9" s="1"/>
  <c r="E136" i="9"/>
  <c r="F136" i="9" s="1"/>
  <c r="E137" i="9"/>
  <c r="F137" i="9" s="1"/>
  <c r="E138" i="9"/>
  <c r="F138" i="9" s="1"/>
  <c r="E139" i="9"/>
  <c r="F139" i="9" s="1"/>
  <c r="E140" i="9"/>
  <c r="F140" i="9" s="1"/>
  <c r="E141" i="9"/>
  <c r="F141" i="9" s="1"/>
  <c r="E142" i="9"/>
  <c r="F142" i="9" s="1"/>
  <c r="E129" i="9"/>
  <c r="F129" i="9" s="1"/>
  <c r="E127" i="9"/>
  <c r="F127" i="9" s="1"/>
  <c r="E124" i="9"/>
  <c r="F124" i="9" s="1"/>
  <c r="E125" i="9"/>
  <c r="F125" i="9" s="1"/>
  <c r="E126" i="9"/>
  <c r="F126" i="9" s="1"/>
  <c r="E123" i="9"/>
  <c r="F123" i="9" s="1"/>
  <c r="E118" i="9"/>
  <c r="F118" i="9" s="1"/>
  <c r="E119" i="9"/>
  <c r="F119" i="9" s="1"/>
  <c r="E120" i="9"/>
  <c r="F120" i="9" s="1"/>
  <c r="E121" i="9"/>
  <c r="F121" i="9" s="1"/>
  <c r="E117" i="9"/>
  <c r="F117" i="9" s="1"/>
  <c r="E112" i="9"/>
  <c r="E113" i="9"/>
  <c r="E114" i="9"/>
  <c r="E115" i="9"/>
  <c r="E101" i="9"/>
  <c r="E98" i="9"/>
  <c r="E99" i="9"/>
  <c r="E100" i="9"/>
  <c r="D113" i="9"/>
  <c r="D112" i="9"/>
  <c r="D111" i="9"/>
  <c r="D110" i="9"/>
  <c r="E97" i="9" l="1"/>
  <c r="F97" i="9" s="1"/>
  <c r="F98" i="9"/>
  <c r="F99" i="9"/>
  <c r="F100" i="9"/>
  <c r="F101" i="9"/>
  <c r="E102" i="9"/>
  <c r="F102" i="9" s="1"/>
  <c r="E103" i="9"/>
  <c r="F103" i="9" s="1"/>
  <c r="E104" i="9"/>
  <c r="F104" i="9" s="1"/>
  <c r="E105" i="9"/>
  <c r="F105" i="9" s="1"/>
  <c r="E106" i="9"/>
  <c r="F106" i="9" s="1"/>
  <c r="E107" i="9"/>
  <c r="F107" i="9" s="1"/>
  <c r="E108" i="9"/>
  <c r="F108" i="9" s="1"/>
  <c r="E110" i="9"/>
  <c r="F110" i="9" s="1"/>
  <c r="E111" i="9"/>
  <c r="F111" i="9" s="1"/>
  <c r="F112" i="9"/>
  <c r="F113" i="9"/>
  <c r="F114" i="9"/>
  <c r="F115" i="9"/>
  <c r="G56" i="7"/>
  <c r="F85" i="9"/>
  <c r="F84" i="9"/>
  <c r="F83" i="9"/>
  <c r="G12" i="7"/>
  <c r="F12" i="5" l="1"/>
  <c r="F13" i="5"/>
  <c r="F46" i="5"/>
  <c r="F45" i="5"/>
  <c r="F44" i="5"/>
  <c r="G22" i="7"/>
  <c r="F47" i="5" l="1"/>
  <c r="E22" i="9"/>
  <c r="E21" i="9"/>
  <c r="F21" i="9" s="1"/>
  <c r="B17" i="10" l="1"/>
  <c r="F22" i="9"/>
  <c r="G85" i="7" l="1"/>
  <c r="G87" i="7" l="1"/>
  <c r="G83" i="7"/>
  <c r="G81" i="7"/>
  <c r="F9" i="5" l="1"/>
  <c r="E20" i="9"/>
  <c r="F20" i="9" s="1"/>
  <c r="E19" i="9"/>
  <c r="G90" i="7"/>
  <c r="G92" i="7"/>
  <c r="E36" i="9"/>
  <c r="F36" i="9" s="1"/>
  <c r="E6" i="9"/>
  <c r="E7" i="9"/>
  <c r="E8" i="9"/>
  <c r="E10" i="9"/>
  <c r="E12" i="9"/>
  <c r="E13" i="9"/>
  <c r="E14" i="9"/>
  <c r="E15" i="9"/>
  <c r="E16" i="9"/>
  <c r="E17" i="9"/>
  <c r="E18" i="9"/>
  <c r="E5" i="9"/>
  <c r="E11" i="9"/>
  <c r="E9" i="9"/>
  <c r="F11" i="5"/>
  <c r="F14" i="5"/>
  <c r="F15" i="5"/>
  <c r="F8" i="5"/>
  <c r="F33" i="5"/>
  <c r="F62" i="9"/>
  <c r="G79" i="7"/>
  <c r="F61" i="9"/>
  <c r="F34" i="5" l="1"/>
  <c r="F17" i="5"/>
  <c r="B14" i="10" s="1"/>
  <c r="B15" i="10" l="1"/>
  <c r="F49" i="5"/>
  <c r="F82" i="9"/>
  <c r="B18" i="10" l="1"/>
  <c r="F50" i="5"/>
  <c r="F51" i="5" s="1"/>
  <c r="F58" i="9"/>
  <c r="F57" i="9"/>
  <c r="F19" i="9"/>
  <c r="A34" i="10"/>
  <c r="A33" i="10"/>
  <c r="F81" i="9"/>
  <c r="F80" i="9"/>
  <c r="F60" i="9"/>
  <c r="F59" i="9"/>
  <c r="F56" i="9"/>
  <c r="F55" i="9"/>
  <c r="F54" i="9"/>
  <c r="F53" i="9"/>
  <c r="F52" i="9"/>
  <c r="F51" i="9"/>
  <c r="F50" i="9"/>
  <c r="F49" i="9"/>
  <c r="F48" i="9"/>
  <c r="F47" i="9"/>
  <c r="F27" i="9"/>
  <c r="F37" i="9" s="1"/>
  <c r="B34" i="10" s="1"/>
  <c r="F18" i="9"/>
  <c r="F17" i="9"/>
  <c r="F16" i="9"/>
  <c r="F15" i="9"/>
  <c r="F14" i="9"/>
  <c r="F13" i="9"/>
  <c r="F12" i="9"/>
  <c r="F11" i="9"/>
  <c r="F10" i="9"/>
  <c r="F9" i="9"/>
  <c r="F8" i="9"/>
  <c r="F7" i="9"/>
  <c r="F6" i="9"/>
  <c r="F5" i="9"/>
  <c r="F4" i="9"/>
  <c r="D4" i="9"/>
  <c r="F181" i="9" l="1"/>
  <c r="B38" i="10" s="1"/>
  <c r="F72" i="9"/>
  <c r="B36" i="10" s="1"/>
  <c r="F23" i="9"/>
  <c r="B33" i="10" l="1"/>
  <c r="B39" i="10" s="1"/>
  <c r="F183" i="9"/>
  <c r="F184" i="9" s="1"/>
  <c r="F185" i="9" s="1"/>
  <c r="G71" i="7" l="1"/>
  <c r="G72" i="7"/>
  <c r="G70" i="7"/>
  <c r="G60" i="7" l="1"/>
  <c r="G152" i="7"/>
  <c r="G151" i="7"/>
  <c r="G150" i="7"/>
  <c r="D149" i="7"/>
  <c r="G145" i="7"/>
  <c r="G143" i="7"/>
  <c r="D142" i="7"/>
  <c r="G116" i="7"/>
  <c r="G115" i="7"/>
  <c r="G113" i="7"/>
  <c r="G112" i="7"/>
  <c r="G110" i="7"/>
  <c r="G109" i="7"/>
  <c r="G104" i="7"/>
  <c r="G103" i="7"/>
  <c r="G101" i="7"/>
  <c r="G100" i="7"/>
  <c r="G98" i="7"/>
  <c r="G97" i="7"/>
  <c r="D95" i="7"/>
  <c r="G91" i="7"/>
  <c r="G89" i="7"/>
  <c r="G77" i="7"/>
  <c r="D75" i="7"/>
  <c r="G68" i="7"/>
  <c r="G67" i="7"/>
  <c r="G66" i="7"/>
  <c r="G65" i="7"/>
  <c r="G64" i="7"/>
  <c r="G62" i="7"/>
  <c r="G61" i="7"/>
  <c r="G59" i="7"/>
  <c r="G58" i="7"/>
  <c r="G55" i="7"/>
  <c r="G53" i="7"/>
  <c r="D51" i="7"/>
  <c r="G48" i="7"/>
  <c r="G47" i="7"/>
  <c r="G45" i="7"/>
  <c r="G44" i="7"/>
  <c r="G42" i="7"/>
  <c r="G41" i="7"/>
  <c r="G39" i="7"/>
  <c r="G37" i="7"/>
  <c r="G35" i="7"/>
  <c r="G34" i="7"/>
  <c r="G33" i="7"/>
  <c r="G31" i="7"/>
  <c r="G30" i="7"/>
  <c r="D28" i="7"/>
  <c r="G20" i="7"/>
  <c r="G19" i="7"/>
  <c r="G18" i="7"/>
  <c r="G17" i="7"/>
  <c r="G16" i="7"/>
  <c r="G15" i="7"/>
  <c r="G14" i="7"/>
  <c r="G10" i="7"/>
  <c r="G9" i="7"/>
  <c r="G8" i="7"/>
  <c r="D6" i="7"/>
  <c r="G140" i="7" l="1"/>
  <c r="B8" i="10" s="1"/>
  <c r="G147" i="7"/>
  <c r="B9" i="10" s="1"/>
  <c r="G26" i="7"/>
  <c r="B4" i="10" s="1"/>
  <c r="G93" i="7"/>
  <c r="B7" i="10" s="1"/>
  <c r="G57" i="7"/>
  <c r="G73" i="7" s="1"/>
  <c r="B6" i="10" s="1"/>
  <c r="G153" i="7"/>
  <c r="B10" i="10" s="1"/>
  <c r="G49" i="7"/>
  <c r="B5" i="10" s="1"/>
  <c r="B11" i="10" l="1"/>
  <c r="B21" i="10" s="1"/>
  <c r="B22" i="10" s="1"/>
  <c r="B23" i="10" s="1"/>
  <c r="G155" i="7"/>
  <c r="G156" i="7" s="1"/>
  <c r="G157" i="7" s="1"/>
  <c r="B42" i="10" l="1"/>
  <c r="B43" i="10" s="1"/>
  <c r="B44"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tc={42B3E396-D2EA-4D03-A787-716CFA921DBB}</author>
  </authors>
  <commentList>
    <comment ref="A1" authorId="0" shapeId="0" xr:uid="{42B3E396-D2EA-4D03-A787-716CFA921DB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Bordereaux de prix Unitaires ?</t>
      </text>
    </comment>
  </commentList>
</comments>
</file>

<file path=xl/sharedStrings.xml><?xml version="1.0" encoding="utf-8"?>
<sst xmlns="http://schemas.openxmlformats.org/spreadsheetml/2006/main" count="1532" uniqueCount="639">
  <si>
    <t>N° de prix</t>
  </si>
  <si>
    <t>Désignation de la prestation</t>
  </si>
  <si>
    <t>Prix unitaires</t>
  </si>
  <si>
    <t>Montant € H.T.</t>
  </si>
  <si>
    <t>1</t>
  </si>
  <si>
    <t>Travaux de préparation</t>
  </si>
  <si>
    <t>P.U. € H.T.</t>
  </si>
  <si>
    <t>1.1</t>
  </si>
  <si>
    <t>Préparation du chantier</t>
  </si>
  <si>
    <t>1.1.1</t>
  </si>
  <si>
    <t>1.2</t>
  </si>
  <si>
    <t>1.2.1</t>
  </si>
  <si>
    <t>1.2.2</t>
  </si>
  <si>
    <t>1.2.3</t>
  </si>
  <si>
    <t>3</t>
  </si>
  <si>
    <t>4</t>
  </si>
  <si>
    <t>4.2</t>
  </si>
  <si>
    <t>Travaux de remise en état</t>
  </si>
  <si>
    <t>Réception des travaux</t>
  </si>
  <si>
    <t>2</t>
  </si>
  <si>
    <t>5.1</t>
  </si>
  <si>
    <t>f</t>
  </si>
  <si>
    <t>Unité</t>
  </si>
  <si>
    <t>6.2</t>
  </si>
  <si>
    <t>SOUS-TOTAL 1 (€ H.T.)</t>
  </si>
  <si>
    <t>SOUS-TOTAL 2 (€ H.T.)</t>
  </si>
  <si>
    <t>SOUS-TOTAL 3 (€ H.T.)</t>
  </si>
  <si>
    <t>SOUS-TOTAL 6 (€ H.T.)</t>
  </si>
  <si>
    <t>Branchements et frais de consommation de chantier (eau, électricité, eaux usées, téléphone).</t>
  </si>
  <si>
    <r>
      <t xml:space="preserve">Amenée et repli du </t>
    </r>
    <r>
      <rPr>
        <sz val="11"/>
        <color indexed="8"/>
        <rFont val="Calibri"/>
        <family val="2"/>
      </rPr>
      <t>matériel et des engins, y compris protections du trottoir et des surfaces neutralisées sur voirie</t>
    </r>
    <r>
      <rPr>
        <sz val="11"/>
        <color theme="1"/>
        <rFont val="Calibri"/>
        <family val="2"/>
        <scheme val="minor"/>
      </rPr>
      <t>.</t>
    </r>
  </si>
  <si>
    <t>1.2.4</t>
  </si>
  <si>
    <t>1.2.6</t>
  </si>
  <si>
    <t>Mise en place et rempli des EPC et moyens d'accès nécessaires aux travaux de désamiantage (sas de décontamination, extracteurs d'air, UCF, échafaudages, …).</t>
  </si>
  <si>
    <t>Travaux de désamiantage</t>
  </si>
  <si>
    <t>Travaux de déconstruction</t>
  </si>
  <si>
    <t>Etablissement d'un plan de retrait et transmission aux organismes concernés, y compris reprises et compléments (additifs) si nécessaire et stratégie d'échantillonnage.</t>
  </si>
  <si>
    <t>1.1.2</t>
  </si>
  <si>
    <t>6.3</t>
  </si>
  <si>
    <t>Installations de chantier et travaux préparatoires</t>
  </si>
  <si>
    <t>7.1</t>
  </si>
  <si>
    <t>SOUS-TOTAL 4 (€ H.T.)</t>
  </si>
  <si>
    <t>3.1</t>
  </si>
  <si>
    <t>5.2</t>
  </si>
  <si>
    <t>1.1.3</t>
  </si>
  <si>
    <t>4.3</t>
  </si>
  <si>
    <t>1.2.8</t>
  </si>
  <si>
    <t>Date, tampon et signature du titulaire :</t>
  </si>
  <si>
    <t>2.2</t>
  </si>
  <si>
    <t>3.2</t>
  </si>
  <si>
    <t>Métrologie (META initiales, pendant les travaux, environnementales, effluents, libératoires).</t>
  </si>
  <si>
    <t>1.2.9</t>
  </si>
  <si>
    <t>5.1.1</t>
  </si>
  <si>
    <t>5.1.2</t>
  </si>
  <si>
    <t>5.2.1</t>
  </si>
  <si>
    <t>5.2.2</t>
  </si>
  <si>
    <t>7.2</t>
  </si>
  <si>
    <t>7.3</t>
  </si>
  <si>
    <t>4.2.1</t>
  </si>
  <si>
    <t>4.3.1</t>
  </si>
  <si>
    <t>Quantité Entreprise</t>
  </si>
  <si>
    <t>6.1</t>
  </si>
  <si>
    <t>PAPIER</t>
  </si>
  <si>
    <t>BOIS</t>
  </si>
  <si>
    <t>FRACTIONS MINERALES (béton, les briques, les tuiles, les céramiques ou encore les pierres)</t>
  </si>
  <si>
    <t>METAL (ferrailles (fer et acier) et les non-ferreux (aluminium, cuivre…)</t>
  </si>
  <si>
    <t>VERRE</t>
  </si>
  <si>
    <t>PLASTIQUE</t>
  </si>
  <si>
    <t>PLATRES</t>
  </si>
  <si>
    <t>TEXTILES</t>
  </si>
  <si>
    <t>5.3</t>
  </si>
  <si>
    <t>5.3.1</t>
  </si>
  <si>
    <t>5.3.2</t>
  </si>
  <si>
    <t>5.4</t>
  </si>
  <si>
    <t>Traitement en filière de recyclage et/ou valorisation</t>
  </si>
  <si>
    <t>3.4</t>
  </si>
  <si>
    <t>3.5</t>
  </si>
  <si>
    <t>4.1.1</t>
  </si>
  <si>
    <t>Extérieur - Voiries, réseaux, circulations…</t>
  </si>
  <si>
    <t xml:space="preserve">Réalisation du marquage-piquetage des réseaux obligatoire jusqu'à 2 m au minimum, avant le démarrage des travaux, y compris maintien et entretien tout au long de la période des travaux. </t>
  </si>
  <si>
    <t>Etude préalables - Ensemble des bâtiments</t>
  </si>
  <si>
    <t>AUTRES PMCB (Produits et Matériaux de Construction du Bâtiment) hors REP</t>
  </si>
  <si>
    <r>
      <t xml:space="preserve">Etablissement des </t>
    </r>
    <r>
      <rPr>
        <sz val="11"/>
        <color indexed="8"/>
        <rFont val="Calibri"/>
        <family val="2"/>
      </rPr>
      <t>études (PPSPS, DICT, notes de calcul, tri des déchets : SOGED, plan de circulation et d'installation chantier, sondages ou vérifications de portance des engins, des personnes et de la stabilité des ouvrages, ...) et des démarches administratives décrites au CCTP.</t>
    </r>
  </si>
  <si>
    <t>TVA (20 %) €</t>
  </si>
  <si>
    <t>Gardiennage de l'emprise avec maître-chien, en dehors des horaires de chantier et selon prescriptions du CCTP.</t>
  </si>
  <si>
    <t>TOTAL € TTC</t>
  </si>
  <si>
    <t>Etablissement d'un relevé géomètre de l'emprise restituée, selon les prescriptions du CCTP.</t>
  </si>
  <si>
    <t>Etablissement du DOE , selon prescriptions du CCTP.</t>
  </si>
  <si>
    <t>2.3</t>
  </si>
  <si>
    <t>2.4</t>
  </si>
  <si>
    <t>2.5</t>
  </si>
  <si>
    <t>2.6</t>
  </si>
  <si>
    <t>Bâtiment  Chaufferie</t>
  </si>
  <si>
    <t>3.2.1</t>
  </si>
  <si>
    <t>3.2.2</t>
  </si>
  <si>
    <t>3.2.3</t>
  </si>
  <si>
    <t>Bâtiment Restaurant</t>
  </si>
  <si>
    <t>3.4.1</t>
  </si>
  <si>
    <t>3.4.2</t>
  </si>
  <si>
    <t>3.4.4</t>
  </si>
  <si>
    <t>3.4.5</t>
  </si>
  <si>
    <t>3.5.1</t>
  </si>
  <si>
    <t>3.5.2</t>
  </si>
  <si>
    <t>3.5.3</t>
  </si>
  <si>
    <t>5</t>
  </si>
  <si>
    <t>6</t>
  </si>
  <si>
    <t>7</t>
  </si>
  <si>
    <t>5.4.1</t>
  </si>
  <si>
    <t>5.4.2</t>
  </si>
  <si>
    <t>5.5.1</t>
  </si>
  <si>
    <t>5.5.2</t>
  </si>
  <si>
    <t>5.6.1</t>
  </si>
  <si>
    <t>5.6.2</t>
  </si>
  <si>
    <t>5.7.1</t>
  </si>
  <si>
    <t>5.7.2</t>
  </si>
  <si>
    <t>5.9.1</t>
  </si>
  <si>
    <t>5.9.2</t>
  </si>
  <si>
    <t>5.11.1</t>
  </si>
  <si>
    <t>5.12.1</t>
  </si>
  <si>
    <t>5.12.2</t>
  </si>
  <si>
    <t>5.11</t>
  </si>
  <si>
    <t>5.12</t>
  </si>
  <si>
    <t>5.9</t>
  </si>
  <si>
    <t>5.8</t>
  </si>
  <si>
    <t>5.7</t>
  </si>
  <si>
    <t>5.6</t>
  </si>
  <si>
    <t>5.5</t>
  </si>
  <si>
    <t>TOTAL € HT</t>
  </si>
  <si>
    <t>Installation et désinstallation de chantier inclus les installations d'hygiène et de sécurité nécessaires au chantier pendant toute la durée des travaux, y compris mise en place des signalisations horizontales et verticales réglementaires, la location, l'entretien (nettoyage...) et la maintenance.</t>
  </si>
  <si>
    <t>u</t>
  </si>
  <si>
    <t>Sécurisation des emprises intérieures par clôturage mobile de chantier (fourniture, pose et dépose) et création de cheminement piétons dans toute l'emprise, selon les prescriptions du CCTP, sans limite de déplacement.</t>
  </si>
  <si>
    <t>Curage, déshabillage, tri et chargement selon les prescriptions du CCTP, y compris les moyens humains et matériels.</t>
  </si>
  <si>
    <t>2.2.1</t>
  </si>
  <si>
    <t>2.3.1</t>
  </si>
  <si>
    <t>2.4.1</t>
  </si>
  <si>
    <t>2.5.1</t>
  </si>
  <si>
    <t>2.6.1</t>
  </si>
  <si>
    <t>Bâtiment Restaurant et salle de sport</t>
  </si>
  <si>
    <t>Bâtiment Accueil</t>
  </si>
  <si>
    <t>Bâtiment Zootechnie A</t>
  </si>
  <si>
    <t>Bâtiment Zootechnie B</t>
  </si>
  <si>
    <t>m²</t>
  </si>
  <si>
    <t>2.4.2</t>
  </si>
  <si>
    <t>2.5.2</t>
  </si>
  <si>
    <t>Travaux de curage</t>
  </si>
  <si>
    <t xml:space="preserve">Sécurisation du bâtiment pour permettre les travaux de curage, selon prescriptions du CCPT, y compris les moyens humains et matériels. </t>
  </si>
  <si>
    <t>2.6.2</t>
  </si>
  <si>
    <t>R+4 - Locaux technique Curage, déshabillage, tri et chargement selon les prescriptions du CCTP, y compris les moyens humains et matériels.</t>
  </si>
  <si>
    <t>Curage, déshabillage, tri et chargement selon les prescriptions du CCTP, y compris les moyens humains et matériels, hors locaux techniques R+4.</t>
  </si>
  <si>
    <t>2.1.A</t>
  </si>
  <si>
    <t>2.1.B</t>
  </si>
  <si>
    <t>2.1.A.1</t>
  </si>
  <si>
    <t>2.1.A.2</t>
  </si>
  <si>
    <t>2.1.B.1</t>
  </si>
  <si>
    <t>2.1.B.2</t>
  </si>
  <si>
    <t>Bâtiments Claude Bernard Extension</t>
  </si>
  <si>
    <t>Bâtiments Claude Bernard (hors extension)</t>
  </si>
  <si>
    <t>ml</t>
  </si>
  <si>
    <t>Retrait d'amiante sous forme de colle noire sous revêtement (lattes parquets ou carrelage + colle sur dalle de sol), y compris nettoyage fin de la zone.</t>
  </si>
  <si>
    <t xml:space="preserve">Retrait d'amiante sous forme de lanterne/chapeau, ainsi que le nettoyage fin de la zone. </t>
  </si>
  <si>
    <t>Retrait d'amiante sous de forme de conduits aériens, en traversée de plancher/mur ou non, quel que soit la géométrie et le diamètre, horizontalement ou verticalement, ainsi que le nettoyage fin de la zone.</t>
  </si>
  <si>
    <t>Retrait d'amiante sous forme de mastic de fixation de grille sur gaine, y compris nettoyage fin de la zone.</t>
  </si>
  <si>
    <t>Retrait d'amiante sous forme de mastic sur gaine, y compris nettoyage fin de la zone</t>
  </si>
  <si>
    <t>3.2.4</t>
  </si>
  <si>
    <t>3.2.5</t>
  </si>
  <si>
    <t>3.2.6</t>
  </si>
  <si>
    <t>3.2.7</t>
  </si>
  <si>
    <t xml:space="preserve">Retrait d'amiante sous forme d'enveloppe de calorifuge et/ou dans les pares-vapeurs, y compris traces/résidus de badigeon sur les murs/plafonds/supports contigus, ainsi que le nettoyage fin de la zone. </t>
  </si>
  <si>
    <t>Retrait d'amiante sous forme d'entourage de poteau/coffrage perdu, ainsi que le nettoyage fin de la zone.</t>
  </si>
  <si>
    <t>Retrait d'amiante sous forme de coffrage perdu, ainsi que le nettoyage fin de la zone.</t>
  </si>
  <si>
    <t>Transports et élimination des déchets en Installation de stockage dédiée</t>
  </si>
  <si>
    <t>Transports des déchets amiantés vers l'Installation de Stockage.</t>
  </si>
  <si>
    <t>Elimination des déchets amiantés en Installation de Stockage de Déchets Non Dangereux.</t>
  </si>
  <si>
    <t>Elimination des déchets amiantés en Installation de Stockage de Déchets Dangereux.</t>
  </si>
  <si>
    <t>t</t>
  </si>
  <si>
    <t>2.1.B.3</t>
  </si>
  <si>
    <t>Sous-sol - Curage, déshabillage, tri et chargement selon les prescriptions du CCTP, y compris les moyens humains et matériels.</t>
  </si>
  <si>
    <t>Locaux bureaux - Laboratoires - Curage, déshabillage, tri et chargement selon les prescriptions du CCTP, y compris les moyens humains et matériels, hors locaux techniques (niveaux R+1 et R+5).</t>
  </si>
  <si>
    <t>Locaux - Techniques - Curage, déshabillage, tri et chargement selon les prescriptions du CCTP, y compris les moyens humains et matériels.</t>
  </si>
  <si>
    <t>Locaux techniques - Curage, déshabillage, tri et chargement selon les prescriptions du CCTP, y compris les moyens humains et matériels.</t>
  </si>
  <si>
    <t>Locaux bureaux - Laboratoires - Curage, déshabillage, tri et chargement selon les prescriptions du CCTP, y compris les moyens humains et matériels.</t>
  </si>
  <si>
    <t>Bâtiments Claude Bernard (hors extension), zootechnie A et B</t>
  </si>
  <si>
    <t>Retrait d'amiante non recensé dans les diagnostics fournis</t>
  </si>
  <si>
    <t>A.1</t>
  </si>
  <si>
    <t>Etablissement d'un avenant au plan de retrait et stratégie d'échantillonnage</t>
  </si>
  <si>
    <t>A.2</t>
  </si>
  <si>
    <t>A.3</t>
  </si>
  <si>
    <t>A.4</t>
  </si>
  <si>
    <t>A.4 (a)</t>
  </si>
  <si>
    <t>A.5</t>
  </si>
  <si>
    <t>A.7</t>
  </si>
  <si>
    <t>Retrait d'amiante sous forme de joint extérieur de façade ou joint de dilatation, toutes sujétions incluses (échafaudage si nécessaire, confinement, EPI, transport et élimination des déchets, métrologie, …) pour une zone de 10 ml.</t>
  </si>
  <si>
    <t>A.7 (a)</t>
  </si>
  <si>
    <t>Prix par ml supplémentaire que ce qui est prévu au poste A.7</t>
  </si>
  <si>
    <t>A.8</t>
  </si>
  <si>
    <t>Retrait des conduits en amiante-ciment enterrés, y compris mise en place et repli des EPC, moyens d'accès, terrassement, élimination et métrologie.</t>
  </si>
  <si>
    <t>A.9</t>
  </si>
  <si>
    <r>
      <t>m</t>
    </r>
    <r>
      <rPr>
        <vertAlign val="superscript"/>
        <sz val="11"/>
        <color theme="1"/>
        <rFont val="Calibri"/>
        <family val="2"/>
        <scheme val="minor"/>
      </rPr>
      <t>3</t>
    </r>
  </si>
  <si>
    <t xml:space="preserve">Retrait d'amiante sous forme de plaque en amiante ciment (bardage, allège, habillage, faux-plafond, couverture, ...) à hauteur ≤3 m, toutes sujétions incluses (confinement, EPI, élimination des déchets, mesures d'empoussièrement, …)   pour une zone de 10 m². </t>
  </si>
  <si>
    <t>Retrait d'amiante sous forme de fourreau en amiante ciment, en traversée de mur ou de plancher, quel que soit le diamètre à hauteur ≤3 m, toutes sujétions incluses (confinement, EPI, élimination des déchets, métrologie, …).</t>
  </si>
  <si>
    <t>Retrait d'amiante sous forme d'ensemble de câbles électriques amiantés à hauteur ≤3 m, toutes sujétions incluses (confinement, EPI, élimination des déchets, métrologie, …) pour un forfait de 10 ml.</t>
  </si>
  <si>
    <t>Elimination de cuves : Pompage, nettoyage, dégazage, extraction, évacuation, déconstruction de la fosse de rétention, y compris retrait des réseaux associés</t>
  </si>
  <si>
    <t>B.1</t>
  </si>
  <si>
    <r>
      <t>Pour une capacité de cuve inférieure ou égale à 10 m</t>
    </r>
    <r>
      <rPr>
        <vertAlign val="superscript"/>
        <sz val="11"/>
        <color theme="1"/>
        <rFont val="Calibri"/>
        <family val="2"/>
        <scheme val="minor"/>
      </rPr>
      <t>3</t>
    </r>
    <r>
      <rPr>
        <sz val="11"/>
        <color theme="1"/>
        <rFont val="Calibri"/>
        <family val="2"/>
        <scheme val="minor"/>
      </rPr>
      <t>.</t>
    </r>
  </si>
  <si>
    <t>B.2</t>
  </si>
  <si>
    <r>
      <t>Pour une capacité de cuve inférieure ou égale à 10 m</t>
    </r>
    <r>
      <rPr>
        <vertAlign val="superscript"/>
        <sz val="11"/>
        <color theme="1"/>
        <rFont val="Calibri"/>
        <family val="2"/>
        <scheme val="minor"/>
      </rPr>
      <t>3</t>
    </r>
    <r>
      <rPr>
        <sz val="11"/>
        <color theme="1"/>
        <rFont val="Calibri"/>
        <family val="2"/>
        <scheme val="minor"/>
      </rPr>
      <t xml:space="preserve"> avec cuvelage béton.</t>
    </r>
  </si>
  <si>
    <t>B.3</t>
  </si>
  <si>
    <r>
      <t>Pour une capacité de cuve supérieure à 10 m</t>
    </r>
    <r>
      <rPr>
        <vertAlign val="superscript"/>
        <sz val="11"/>
        <color theme="1"/>
        <rFont val="Calibri"/>
        <family val="2"/>
        <scheme val="minor"/>
      </rPr>
      <t>3</t>
    </r>
    <r>
      <rPr>
        <sz val="11"/>
        <color theme="1"/>
        <rFont val="Calibri"/>
        <family val="2"/>
        <scheme val="minor"/>
      </rPr>
      <t xml:space="preserve"> mais inférieure ou égale 20 m</t>
    </r>
    <r>
      <rPr>
        <vertAlign val="superscript"/>
        <sz val="11"/>
        <color theme="1"/>
        <rFont val="Calibri"/>
        <family val="2"/>
        <scheme val="minor"/>
      </rPr>
      <t>3</t>
    </r>
    <r>
      <rPr>
        <sz val="11"/>
        <color theme="1"/>
        <rFont val="Calibri"/>
        <family val="2"/>
        <scheme val="minor"/>
      </rPr>
      <t>.</t>
    </r>
  </si>
  <si>
    <t>B.4</t>
  </si>
  <si>
    <r>
      <t>Pour une capacité de cuve supérieure à 10 m</t>
    </r>
    <r>
      <rPr>
        <vertAlign val="superscript"/>
        <sz val="11"/>
        <color theme="1"/>
        <rFont val="Calibri"/>
        <family val="2"/>
        <scheme val="minor"/>
      </rPr>
      <t>3</t>
    </r>
    <r>
      <rPr>
        <sz val="11"/>
        <color theme="1"/>
        <rFont val="Calibri"/>
        <family val="2"/>
        <scheme val="minor"/>
      </rPr>
      <t xml:space="preserve"> mais inférieure ou égale 20 m</t>
    </r>
    <r>
      <rPr>
        <vertAlign val="superscript"/>
        <sz val="11"/>
        <color theme="1"/>
        <rFont val="Calibri"/>
        <family val="2"/>
        <scheme val="minor"/>
      </rPr>
      <t>3</t>
    </r>
    <r>
      <rPr>
        <sz val="11"/>
        <color theme="1"/>
        <rFont val="Calibri"/>
        <family val="2"/>
        <scheme val="minor"/>
      </rPr>
      <t xml:space="preserve"> avec cuvelage béton.</t>
    </r>
  </si>
  <si>
    <t>B.5</t>
  </si>
  <si>
    <t>Moins-value pour valorisation des liquides pompés dans la cuve ou le séparateur ou si cuve ou séparateur vide.</t>
  </si>
  <si>
    <t xml:space="preserve">Prestations diverses </t>
  </si>
  <si>
    <t>C.1</t>
  </si>
  <si>
    <t>C.2</t>
  </si>
  <si>
    <t>Chargement, évacuation et élimination de déblai/terre en ISDI, initialement prévu laissé sur site.</t>
  </si>
  <si>
    <t>Chargement, évacuation et élimination de déblai/terre en ISDI+, initialement prévu laissé sur site.</t>
  </si>
  <si>
    <t>Chargement, évacuation et élimination de déblai/terre en ISDND, initialement prévu laissé sur site.</t>
  </si>
  <si>
    <t>Chargement évacuation et élimination de déblai/terre en Biocentre, initialement prévu laissé sur site.</t>
  </si>
  <si>
    <t>Chargement évacuation et élimination de déblai/terre en ISDD, initialement prévue laissé sur site.</t>
  </si>
  <si>
    <t>D.1</t>
  </si>
  <si>
    <t>D.2</t>
  </si>
  <si>
    <t>D.3</t>
  </si>
  <si>
    <t>Date, tampon et signature de l'Entreprise :</t>
  </si>
  <si>
    <t>Quantités</t>
  </si>
  <si>
    <t>Montants  € H.T.</t>
  </si>
  <si>
    <t>50</t>
  </si>
  <si>
    <t>200</t>
  </si>
  <si>
    <t>100</t>
  </si>
  <si>
    <r>
      <t xml:space="preserve">Retrait d'amiante sous forme d'amiante dans la matrice des déblais, toutes sujétions incluses (confinement, EPI, élimination des déchets, métrologie, …) </t>
    </r>
    <r>
      <rPr>
        <b/>
        <sz val="10"/>
        <rFont val="Calibri"/>
        <family val="2"/>
        <scheme val="minor"/>
      </rPr>
      <t>pour une zone de 10T impactée</t>
    </r>
    <r>
      <rPr>
        <sz val="11"/>
        <color theme="1"/>
        <rFont val="Calibri"/>
        <family val="2"/>
        <scheme val="minor"/>
      </rPr>
      <t>.</t>
    </r>
  </si>
  <si>
    <t>SOUS-TOTAL A H.T.</t>
  </si>
  <si>
    <t>Montants € H.T.</t>
  </si>
  <si>
    <t>SOUS-TOTAL B H.T.</t>
  </si>
  <si>
    <t>10</t>
  </si>
  <si>
    <t>25</t>
  </si>
  <si>
    <t>500</t>
  </si>
  <si>
    <t>150</t>
  </si>
  <si>
    <t>38</t>
  </si>
  <si>
    <t>SOUS-TOTAL C H.T.</t>
  </si>
  <si>
    <t>SOUS-TOTAL D H.T.</t>
  </si>
  <si>
    <t>TOTAL € H.T.</t>
  </si>
  <si>
    <t>T.V.A. 20%</t>
  </si>
  <si>
    <t>TOTAL € T.T.C.</t>
  </si>
  <si>
    <t>SYNTHESE</t>
  </si>
  <si>
    <t>Tranche FERME</t>
  </si>
  <si>
    <t>Montant (€HT)</t>
  </si>
  <si>
    <t>Travaux de préparation et installations de chantier</t>
  </si>
  <si>
    <t>Curage</t>
  </si>
  <si>
    <t>Désamiantage</t>
  </si>
  <si>
    <t>Déconstruction</t>
  </si>
  <si>
    <t>Remise en état</t>
  </si>
  <si>
    <t>TOTAL (€ HT)</t>
  </si>
  <si>
    <t>Tranche OPTIONNELLE</t>
  </si>
  <si>
    <t>Montant (€ HT)</t>
  </si>
  <si>
    <t>Partie à prix unitaires et bons de commande</t>
  </si>
  <si>
    <t>Montant (€ HT) du DQE</t>
  </si>
  <si>
    <t>Prestations diverses</t>
  </si>
  <si>
    <t>Réémploi</t>
  </si>
  <si>
    <t>TOTAL TF+TO+DQE (€ HT)</t>
  </si>
  <si>
    <t>TVA (20 %) :</t>
  </si>
  <si>
    <t>TOTAL (€ TTC)</t>
  </si>
  <si>
    <t>Déconstruction des éléments aux abord du site : voirie, trottoir, candélabres et autres aménagements, selon prescriptions du CCTP.</t>
  </si>
  <si>
    <t>Abattage et dessouchage d'un arbre de diamètre DHP supérieur à 80 cm, comprenant les moyens humains et matériels,  l'élagage préalable si nécessaire, le tri, le chargement et l'évacuation des déchets en filière agréée.</t>
  </si>
  <si>
    <t>Plus-value pour l'évacuation et l'élimination de béton, initialement INERTE, en filière ISDND. Poste rémunéré sur justification du tonnage par fourniture d'un BSD.</t>
  </si>
  <si>
    <t>Plus-value pour l'évacuation et l'élimination de béton, initialement INERTE, en filière ISDD. Poste rémunéré sur justification du tonnage par fourniture d'un BSDD.</t>
  </si>
  <si>
    <t>Evacuation de parpaings ou briques ou cloison contenant/constitué du mâchefers non inertes non dangereux, y compris les moyens humains et matériels pour le tri, chargement, transport et élimination en Installation de Stockage de Déchets Non Dangereux.</t>
  </si>
  <si>
    <t>Evacuation des parpaings ou briques ou cloison contenant/constitué non inertes dangereux, y compris les moyens humains et matériels pour le tri, chargement, transport et élimination en Installation de Stockage de Déchets Dangereux.</t>
  </si>
  <si>
    <t>Retrait d'amiante sous forme de  clapet coupe-feu amianté à hauteur ≤3 m, toutes sujétions incluses ( confinement, EPI, élimination des déchets, mesures d'empoussièrement, …) pour 1 équipement.</t>
  </si>
  <si>
    <r>
      <t xml:space="preserve">Retrait d'amiante sous forme de débris amiante-ciment en mélange dans les déblais, toutes sujétions incluses (confinement, EPI, élimination des déchets, métrologie, …) </t>
    </r>
    <r>
      <rPr>
        <b/>
        <sz val="11"/>
        <rFont val="Calibri"/>
        <family val="2"/>
        <scheme val="minor"/>
      </rPr>
      <t>pour une zone de 10 T impactée par les débris</t>
    </r>
    <r>
      <rPr>
        <sz val="11"/>
        <color theme="1"/>
        <rFont val="Calibri"/>
        <family val="2"/>
        <scheme val="minor"/>
      </rPr>
      <t>.</t>
    </r>
  </si>
  <si>
    <t>A.2 (a)</t>
  </si>
  <si>
    <t>A.5 (a)</t>
  </si>
  <si>
    <t xml:space="preserve">A.6 </t>
  </si>
  <si>
    <t>A.6 (a)</t>
  </si>
  <si>
    <t>A.8 (a)</t>
  </si>
  <si>
    <t>Prix par ml supplémentaire que ce qui est prévu au poste A.8</t>
  </si>
  <si>
    <t>Prix par m² supplémentaire que ce qui est prévu au poste A.6</t>
  </si>
  <si>
    <t>Prix par T supplémentaire par rapport à ce qui est prévu au poste A.5</t>
  </si>
  <si>
    <t>Prix par T supplémentaire par rapport à ce qui est prévu au poste A.4</t>
  </si>
  <si>
    <t>Réemploi - Economie Circulaire</t>
  </si>
  <si>
    <t>D.</t>
  </si>
  <si>
    <t>Brouettage de matériaux dans l'emprise chantier (déblais/terre/gravats) d'un point A vers un point B, y compris chargement, mise en stock et fermeture.</t>
  </si>
  <si>
    <t>Abattage et dessouchage d'un arbre de diamètre DHP compris inférieur à 40 cm, comprenant les moyens humains et matériels,  l'élagage préalable si nécessaire, le tri, le chargement et l'évacuation des déchets en filière agréée.</t>
  </si>
  <si>
    <t>40</t>
  </si>
  <si>
    <t>15</t>
  </si>
  <si>
    <t>Bâtiment ENERGIE</t>
  </si>
  <si>
    <t>9</t>
  </si>
  <si>
    <t>U</t>
  </si>
  <si>
    <t xml:space="preserve">Comblement d'ouvrage de mesure (piézomètre et/ou piézairs), quel que soit sa profondeur, selon prescriptions du CCTP. </t>
  </si>
  <si>
    <t>Sécurisation provisoire de l'emprise par clôturage mobile de chantier (fourniture, pose et dépose), sans limite de déplacement.</t>
  </si>
  <si>
    <t>Protection des arbres situés sur le domaine public.</t>
  </si>
  <si>
    <t xml:space="preserve">Fourniture et pose d'une clôture en limite d'emprise selon prescriptions du CCTP, y compris moyens humains et matériels. </t>
  </si>
  <si>
    <t xml:space="preserve">Fourniture et pose d'un portails de chantier en limite d'emprise, selon prescriptions du CCTP, y compris quincailleries, moyens humains et matériels. </t>
  </si>
  <si>
    <t>700</t>
  </si>
  <si>
    <t>75</t>
  </si>
  <si>
    <t>12000</t>
  </si>
  <si>
    <t>Transport et traitement en filière de revalorisation ou de compostage.</t>
  </si>
  <si>
    <t>Plus-value pour l'évacuation de la zone présentant une concentration en HAP supérieurs au seuil ISDI et incompatible avec le recyclage à chaud.</t>
  </si>
  <si>
    <t>INSTALLATION DE STOCKAGE DE DECHETS - Hors postes du thème 3</t>
  </si>
  <si>
    <t>Gestion des PEMD (hors poste du thème 3 et poste 4.3.2)</t>
  </si>
  <si>
    <t>A.10</t>
  </si>
  <si>
    <t xml:space="preserve">Fourniture et pose d'un portillons piétons de chantier en limite d'emprise, selon prescriptions du CCTP, y compris quincailleries, moyens humains et matériels. </t>
  </si>
  <si>
    <t>Bâtiment ACCUEIL</t>
  </si>
  <si>
    <t>4.1</t>
  </si>
  <si>
    <t>Bâtiment RESTAURANT+SALLE DE SPORT</t>
  </si>
  <si>
    <t>Bâtiments CLAUDE BERNARD (Existant+Extension)</t>
  </si>
  <si>
    <t>4.4</t>
  </si>
  <si>
    <t>4.4.1</t>
  </si>
  <si>
    <t>4.5</t>
  </si>
  <si>
    <t>4.5.1</t>
  </si>
  <si>
    <t>4.6</t>
  </si>
  <si>
    <t>4.6.1</t>
  </si>
  <si>
    <t>4.7</t>
  </si>
  <si>
    <t>4.7.1</t>
  </si>
  <si>
    <t>4.7.2</t>
  </si>
  <si>
    <t>4.7.3</t>
  </si>
  <si>
    <t>4.7.4</t>
  </si>
  <si>
    <t>4.7.5</t>
  </si>
  <si>
    <t>Bâtiments ZOOTECHNIE A</t>
  </si>
  <si>
    <t>Bâtiments ZOOTECHNIE B</t>
  </si>
  <si>
    <t>DEEE</t>
  </si>
  <si>
    <t>A.11</t>
  </si>
  <si>
    <t>A.12</t>
  </si>
  <si>
    <r>
      <t xml:space="preserve">Retrait d'amiante sous forme d'entretoise /trou de banche, par carottage sur voile béton, toutes sujétions incluses, à hauteur </t>
    </r>
    <r>
      <rPr>
        <sz val="11"/>
        <color theme="1"/>
        <rFont val="Aptos Narrow"/>
        <family val="2"/>
      </rPr>
      <t>≤</t>
    </r>
    <r>
      <rPr>
        <sz val="11"/>
        <color theme="1"/>
        <rFont val="Calibri"/>
        <family val="2"/>
      </rPr>
      <t>3 m, horizontale ou verticale, quel que soit l'épaisseur</t>
    </r>
    <r>
      <rPr>
        <sz val="11"/>
        <color theme="1"/>
        <rFont val="Calibri"/>
        <family val="2"/>
        <scheme val="minor"/>
      </rPr>
      <t xml:space="preserve"> (confinement, EPI, transport et élimination des déchets, mesures d'empoussièrement, …)</t>
    </r>
  </si>
  <si>
    <t>Moins-value au poste 3.4.2 de la TF en cas de d'absence de résidus de colle noire dans les zones CUISINE et LAVERIE.</t>
  </si>
  <si>
    <t xml:space="preserve">Intervention sur site pour le prélèvement (dans le respect des règles de sécurité et par un opérateur habilité) d’un matériau suspecté de contenir de l’amiante, ainsi que l’analyse (transport, envoi...) en laboratoire accrédité COFRAC selon la norme en vigueur (NF X 43-050 ou équivalent). Ce prix comprend le déplacements, les moyens humains et matériels ainsi que la remise d'une rapport et ne sera appliqué qu'en cas de demande explicite de la MO et/ou du MOE.  </t>
  </si>
  <si>
    <t>52</t>
  </si>
  <si>
    <t>Coût du chargement et du transport.</t>
  </si>
  <si>
    <t>Déplacement et pose des blocs béton présents sur le site, pour sécurisation des accès,  selon prescriptions du CCTP.</t>
  </si>
  <si>
    <t>Etablissement des études et des démarches complémentaire liées à l'exécution des travaux de la tranche optionnelle.</t>
  </si>
  <si>
    <t>1.1.4</t>
  </si>
  <si>
    <t>3.3</t>
  </si>
  <si>
    <t>Réalisation de la note structurelle dans le cadre de l'obturation de la clôture existante, selon les prescriptions du CCTP.</t>
  </si>
  <si>
    <t>1.2.10</t>
  </si>
  <si>
    <t>1.2.11</t>
  </si>
  <si>
    <t xml:space="preserve">Abattages et dessouchages des arbres identifiés, selon prescriptions du CCTP, y compris moyens humains et matériel, tri et chargement des déchets issus de l'abattage. </t>
  </si>
  <si>
    <t>Chargement, transport et traitement en filière de recyclage et/ou de revalorisation</t>
  </si>
  <si>
    <t>Coût du chargement des déchets Non Dangereux ou Dangereux.</t>
  </si>
  <si>
    <t>Transport et élimination en Installation de Stockage de Déchets Dangereux, y compris TGAP.</t>
  </si>
  <si>
    <t>Fourniture et mise en place d'un panneau de chantier selon la trame fournie par la Maîtrise d'Ouvrage et les dimensions inscrites au CCTP, y compris mise en place et affichage, entretien et maintenance.</t>
  </si>
  <si>
    <t>Mise en place d'une aire de nettoyage des camions en sortie de site, y compris traitement des eaux, maintenance, moyens humains et matériels, selon prescriptions du CCTP.</t>
  </si>
  <si>
    <t>Fourniture et pose du bardage bac acier sur la clôture existantes pour obturation, selon prescriptions du CCTP.</t>
  </si>
  <si>
    <t>1.2.5</t>
  </si>
  <si>
    <t>1.1.5</t>
  </si>
  <si>
    <t>Concassage des bétons</t>
  </si>
  <si>
    <t>8000</t>
  </si>
  <si>
    <t>2000</t>
  </si>
  <si>
    <t>1/2 j</t>
  </si>
  <si>
    <t>3.2.8</t>
  </si>
  <si>
    <t>N°fiche matériaux</t>
  </si>
  <si>
    <t>Option dépose pour réemploi par matériaux /équipement</t>
  </si>
  <si>
    <t>A-</t>
  </si>
  <si>
    <t>VOIRIES ET RESEAUX DIVERS (VRD)</t>
  </si>
  <si>
    <t>Abris vélo</t>
  </si>
  <si>
    <t xml:space="preserve">Clôture métallique </t>
  </si>
  <si>
    <t>08 // 09 // 11</t>
  </si>
  <si>
    <t xml:space="preserve">Portail coulissant motorisé / Barrière levante motorisée / Tourniquet de régulation </t>
  </si>
  <si>
    <t>Bloc de béton</t>
  </si>
  <si>
    <t>Candélabres</t>
  </si>
  <si>
    <t>B-</t>
  </si>
  <si>
    <t xml:space="preserve">ENVELOPPE </t>
  </si>
  <si>
    <t xml:space="preserve">16 / 17 / 18 / </t>
  </si>
  <si>
    <t>19 / 63 / 66 / 83</t>
  </si>
  <si>
    <t>Pavé de verre / Menuiseries extérieures bois ou métal / Verre profilés</t>
  </si>
  <si>
    <t>gravillons toiture-terrasse</t>
  </si>
  <si>
    <t>C-</t>
  </si>
  <si>
    <t>STRUCTURE</t>
  </si>
  <si>
    <t>Profilés métalliques</t>
  </si>
  <si>
    <t>Abris divers- charpente métalliques</t>
  </si>
  <si>
    <t>Brise soleil alu</t>
  </si>
  <si>
    <t>D-</t>
  </si>
  <si>
    <t>CLOISON, FAUX-PLAFOND,ISOLATION, REVETEMENT SOL</t>
  </si>
  <si>
    <t>Faux-plafond laine minérale</t>
  </si>
  <si>
    <t xml:space="preserve">Lame PVC clipsable </t>
  </si>
  <si>
    <t>E-</t>
  </si>
  <si>
    <t>MENUISERIES ET SERRURERIE</t>
  </si>
  <si>
    <t>20</t>
  </si>
  <si>
    <t>33 à 37</t>
  </si>
  <si>
    <t>Porte simple, porte double, porte tiers, porte vitrée</t>
  </si>
  <si>
    <t xml:space="preserve">Porte coulissante </t>
  </si>
  <si>
    <t>81</t>
  </si>
  <si>
    <t xml:space="preserve">Garde-corps vitrées </t>
  </si>
  <si>
    <t>Garde-corps métallique</t>
  </si>
  <si>
    <t>Main courante</t>
  </si>
  <si>
    <t>Caillebotis</t>
  </si>
  <si>
    <t>Escalier métallique droit et colimaçon</t>
  </si>
  <si>
    <t xml:space="preserve">Grille métallique </t>
  </si>
  <si>
    <t>F-</t>
  </si>
  <si>
    <t>PLOMBERIE, ELECTRICITE ET ECLAIRAGE</t>
  </si>
  <si>
    <t>Robinet incendie</t>
  </si>
  <si>
    <t>41 et 42</t>
  </si>
  <si>
    <t>Tableau et armoire électriques</t>
  </si>
  <si>
    <t>Système d'alarme incendie, alarme gaz</t>
  </si>
  <si>
    <t>47 à 52</t>
  </si>
  <si>
    <t>Projecteur LED encastrable sol</t>
  </si>
  <si>
    <t>G-</t>
  </si>
  <si>
    <t>EQUIPEMENT DE PRODUCTION, CHAUFFAGE, CLIMATISATION ET TRAITEMENT D'AIR</t>
  </si>
  <si>
    <t>H-</t>
  </si>
  <si>
    <t>EQUIPEMENT SPECIFIQUE LABORATOIRE OU INDUSTRIEL</t>
  </si>
  <si>
    <t xml:space="preserve">Equipement techniques laboratoire </t>
  </si>
  <si>
    <t xml:space="preserve">57 et 58 </t>
  </si>
  <si>
    <t>Mobilier : Casier archivages</t>
  </si>
  <si>
    <t>Mobilier : rack</t>
  </si>
  <si>
    <t>Portique pont roulant</t>
  </si>
  <si>
    <t>I-</t>
  </si>
  <si>
    <t>MOBILIERS DIVERS</t>
  </si>
  <si>
    <t>59</t>
  </si>
  <si>
    <t>Mobilier : Panneaux affichages</t>
  </si>
  <si>
    <t xml:space="preserve">Ligne de vie - câble </t>
  </si>
  <si>
    <t>équipements RIE</t>
  </si>
  <si>
    <t>Arbres (transplantation d'arbre)</t>
  </si>
  <si>
    <t>Arbustes (transplantation d'arbustes)</t>
  </si>
  <si>
    <t>Grille caniveau (par lot de 5 U)</t>
  </si>
  <si>
    <t>Lot</t>
  </si>
  <si>
    <t>Terre végétale (conditionnement en vrac)</t>
  </si>
  <si>
    <t>Regard en fonte</t>
  </si>
  <si>
    <t>m2</t>
  </si>
  <si>
    <t>-</t>
  </si>
  <si>
    <t>ens</t>
  </si>
  <si>
    <t xml:space="preserve">Claustra - Poteaux bois pins </t>
  </si>
  <si>
    <t>lot</t>
  </si>
  <si>
    <t xml:space="preserve">dalle Laine de roche sous-sol 13,5cm </t>
  </si>
  <si>
    <t>Faux-plafond métallique</t>
  </si>
  <si>
    <t>Menuiseries intérieures sur atrium</t>
  </si>
  <si>
    <t>Cloisons verre intérieures sur atrium</t>
  </si>
  <si>
    <t>Bardage métallique façade pour réutilisation palissade chantier</t>
  </si>
  <si>
    <t>Bardage métallique façade pour réemploi</t>
  </si>
  <si>
    <t>Chemin de câble (sections droites de longueur minimum 2 m)</t>
  </si>
  <si>
    <t>Gaine CVC (section droite)</t>
  </si>
  <si>
    <t xml:space="preserve">moins value de revente de groupe électrogène pour la maitrise d'ouvrage dans le cas d'une vente par le Titulaire </t>
  </si>
  <si>
    <t>Groupe électrogène dépose sélective (y compris manutention)</t>
  </si>
  <si>
    <t>Groupe froid  (y compris manutention)</t>
  </si>
  <si>
    <t xml:space="preserve">moins value de revente de groupe froid pour la maitrise d'ouvrage dans le cas d'une vente par le Titulaire </t>
  </si>
  <si>
    <t>Moins value dans le cas d'une dépose anticipée par un tiers de CTA (par équipement lourd déposé)</t>
  </si>
  <si>
    <t xml:space="preserve">Moins value dans le cas d'une dépose anticipée par un tiers de Groupe froid (par équipement lourd déposé) </t>
  </si>
  <si>
    <t xml:space="preserve">Moins value dans le cas d'une dépose anticipée par un tiers de Groupe électrogène (par équipement) </t>
  </si>
  <si>
    <t>Moins value dans le cas d'une dépose anticipée par un tiers d'autres équipements lourds</t>
  </si>
  <si>
    <t>Fermes- portes (par lot de 10 Unités</t>
  </si>
  <si>
    <t>Passerelle technique motorisée</t>
  </si>
  <si>
    <t>Saut de loup et (saut du loup, échelle crinoline)</t>
  </si>
  <si>
    <t>Autres luminaires (par lot de 10 Unités)</t>
  </si>
  <si>
    <t>Dalle LED faux-plafond (par lot de 10 Unités)</t>
  </si>
  <si>
    <t>Sprinklage (réseaux)</t>
  </si>
  <si>
    <t>BAES (par lot de 10 unités)</t>
  </si>
  <si>
    <t xml:space="preserve">Pompes CVC </t>
  </si>
  <si>
    <t>Stérilisateur</t>
  </si>
  <si>
    <t>Mobilier : Plan de travail terrazzo béton y compris structure support</t>
  </si>
  <si>
    <t xml:space="preserve">Atrium </t>
  </si>
  <si>
    <t>Façade mur-rideau différentes typologies</t>
  </si>
  <si>
    <t xml:space="preserve">12 / 13 / 14 </t>
  </si>
  <si>
    <t>autres mobilier et équipement manuportable</t>
  </si>
  <si>
    <t>Robinetterie (par lot de 10 unités)</t>
  </si>
  <si>
    <t>CTA (y compris manutention)</t>
  </si>
  <si>
    <t>Mise à disposition de moyens de levage d'équipement lourd pour un chargement sur un transport tiers sur la provision d'une demie journée sous (maximum R+5).</t>
  </si>
  <si>
    <t>30</t>
  </si>
  <si>
    <t>Atrium</t>
  </si>
  <si>
    <t>41</t>
  </si>
  <si>
    <t>64</t>
  </si>
  <si>
    <t>234</t>
  </si>
  <si>
    <t>537</t>
  </si>
  <si>
    <t>105</t>
  </si>
  <si>
    <t>1541</t>
  </si>
  <si>
    <t>67</t>
  </si>
  <si>
    <t>122</t>
  </si>
  <si>
    <t>Mobilier : table de laboratoire, plan de travail étanche (par lot de 10)</t>
  </si>
  <si>
    <t>Mobilier : casier type 1 et 2 (par lot de 10 unités)</t>
  </si>
  <si>
    <r>
      <t>EPFIF s'inscrit dans une démarche de réemploi sur l'opération, avec un objectif de réduction de 1 % en masse des déchets de l'opération par le réemploi.
Les quantités indiquées sont issues du diagnostic PEMD et représentent le potentiel de réemploi. Les quantités réellement à déposer seront précisées entre la Maitrise d'Ouvrage, la Maitrise d'Œuvre, l'Entreprise, les repreneu</t>
    </r>
    <r>
      <rPr>
        <sz val="11"/>
        <rFont val="Calibri"/>
        <family val="2"/>
        <scheme val="minor"/>
      </rPr>
      <t>rs identifiés. Le Titulaire présentera avant toute dépose les montants correspondant à ces quantités.</t>
    </r>
    <r>
      <rPr>
        <sz val="11"/>
        <color theme="1"/>
        <rFont val="Calibri"/>
        <family val="2"/>
        <scheme val="minor"/>
      </rPr>
      <t xml:space="preserve">
Ces options concerne les surcoût si existant de dépose et préparation réemploi vis à vis d'une dépose classique. Ils intègrent les étapes de dépose sélective, de conditionnement, de manutention, le stockage et le chargement dans les véhicules des repreneurs. Ces options doivent prendre en considération, les moins value de mise en déchet correspondante et les moins value en cas de revente de matériaux à un tiers. 
La dépose/préparation de chaque élément énoncé ci-dessous est indépendante.</t>
    </r>
  </si>
  <si>
    <t xml:space="preserve">Dalle gravillonnée 0,4*0,4 </t>
  </si>
  <si>
    <t>autres mobilier urbain (cendrier, poubelle, panneaux)</t>
  </si>
  <si>
    <t xml:space="preserve">Bâtiment modulaire gardien  - 2 modules y compris bardage métallique </t>
  </si>
  <si>
    <t>Lame de terrasse extérieur</t>
  </si>
  <si>
    <t xml:space="preserve">Mezzanine métallique (à déposer par grand ensemble) </t>
  </si>
  <si>
    <t>Tête de Sprinklage (par lot de 10 Unités )</t>
  </si>
  <si>
    <t>Goulotte PVC avec appareillages et colonnette (par lot de 10 unité)</t>
  </si>
  <si>
    <t>Détecteur incendie (par lot de 10 unités)</t>
  </si>
  <si>
    <t>Enceinte et luminaires ( réglette, applique etc.) (par lot de 5 unités)</t>
  </si>
  <si>
    <t>Equipement sanitaires (lavabo, vidoir, cuvette WC (sans bâti support). (Par lot de 5 unités)</t>
  </si>
  <si>
    <t>Abattage et dessouchage d'un arbre de diamètre DHP compris entre 40 et 80 cm, comprenant les moyens humains et matériels,  l'élagage préalable si nécessaire, le tri, le chargement et l'évacuation des déchets en filière agréée.</t>
  </si>
  <si>
    <t>Relevé topographique complémentaire pour levé complémentaire, lié à une demande spécifique du MOE ou du MO. Pour une demi-journée d'intervention et fourniture d'un plan modifiable au format informatique, avec correspondance du système de coordonnées.</t>
  </si>
  <si>
    <t xml:space="preserve">Concassage des bétons inertes en 0-31,5 mm / 0-80 mm et mise en stock sur l'emprise chantier, y compris moyens humains, matériels, préparation des bétons, déferraillage, stockage et déstockage .  </t>
  </si>
  <si>
    <t>Enceintes et luminaires ( réglette, applique etc.) (par lot de 5 unités)</t>
  </si>
  <si>
    <t>Equipement sanitaires (lavabo, vidoir, cuvette WC (sans bâti support). Par lot de 5 unités</t>
  </si>
  <si>
    <t>Dépose sélective pour réemploi par matériaux / équipement</t>
  </si>
  <si>
    <r>
      <t>EPFIF s'inscrit dans une démarche de réemploi sur l'opération, avec un objectif de réduction de 1 % en masse des déchets de l'opération par le réemploi.
Les quantités indiquées sont issues du diagnostic PEMD et représentent le potentiel de réemploi. Les quantités réellement à déposer seront précisées entre la Maitrise d'Ouvrage, la Maitrise d'Œuvre, le les repreneu</t>
    </r>
    <r>
      <rPr>
        <sz val="10"/>
        <rFont val="Calibri"/>
        <family val="2"/>
        <scheme val="minor"/>
      </rPr>
      <t>rs identifiés. Le Titulaire, présentera avant toutes déposes, les montants correspondant à ces quantités.</t>
    </r>
    <r>
      <rPr>
        <sz val="10"/>
        <color theme="1"/>
        <rFont val="Calibri"/>
        <family val="2"/>
        <scheme val="minor"/>
      </rPr>
      <t xml:space="preserve">
Ces options concernent les surcoûts si existant de dépose et préparation réemploi vis à vis d'une dépose dite "classique". Elles intègrent les étapes de dépose sélective, de conditionnement, de manutention, le stockage et le chargement dans les véhicules des repreneurs. Ces options doivent prendre en considération, les moins-values de mise en déchet correspondantes et les moins-values en cas de revente de matériaux à un tiers. 
La dépose/préparation de chaque élément énoncée ci-dessous est indépendante.</t>
    </r>
  </si>
  <si>
    <t>Dépose anticipée (non réalisée par le Titulaire) pour réemploi d'équipement technique lourd (non réalisée par le Titulaire)</t>
  </si>
  <si>
    <t>DECOMPOSITION DU PRIX GLOBAL ET FORFAITAIRE - Tranche FERME</t>
  </si>
  <si>
    <t>DECOMPOSITION DU PRIX GLOBAL ET FORFAITAIRE - Tranche OPTIONNELLE</t>
  </si>
  <si>
    <t>Le présent document a pour objet de détailler les composantes du prix global et forfaitaire. Le candidat est tenu d’y faire apparaître de manière explicite l’ensemble des prestations nécessaires à l’exécution complète, soignée et conforme aux exigences du marché.
Les prix doivent intégrer l’ensemble des moyens humains (qualification, effectifs, encadrement), des moyens matériels (engins, équipements spécifiques, outillage), ainsi que toutes les sujétions liées à l’organisation du chantier : approvisionnement, stockage, manutention, chargement/déchargement, évacuation des déchets, protection des ouvrages, sécurisation du périmètre d’intervention, coordination avec les autres corps d’état, etc.
Il est de la responsabilité du Titulaire de prévoir toutes les dispositions utiles à la bonne réalisation des prestations dans les délais contractuels, sans modification ultérieure du prix global forfaitaire. Aucun ajustement ne sera admis pour des éléments omis ou sous-estimés.</t>
  </si>
  <si>
    <r>
      <t>Encadrement spécifique au réemploi et à l'économie circulaire</t>
    </r>
    <r>
      <rPr>
        <b/>
        <sz val="11"/>
        <rFont val="Calibri"/>
        <family val="2"/>
      </rPr>
      <t xml:space="preserve"> (</t>
    </r>
    <r>
      <rPr>
        <sz val="11"/>
        <rFont val="Calibri"/>
        <family val="2"/>
      </rPr>
      <t>SOGEM, PIC et des démarches réemploi),</t>
    </r>
    <r>
      <rPr>
        <sz val="11"/>
        <color theme="1"/>
        <rFont val="Calibri"/>
        <family val="2"/>
        <scheme val="minor"/>
      </rPr>
      <t xml:space="preserve"> compris méthodologie, référent remploi/recyclage, suivi traçabilité, encadrement de la dépose, conditionnement, stockage, recherche de repreneurs, organisation de visite, gestion des interfaces, etc.</t>
    </r>
  </si>
  <si>
    <t>3.4.3</t>
  </si>
  <si>
    <t>Moins-value pour la non-évacuation de matériau inerte dans le cas de leur concassage. Ce poste est complémentaire du D.1.2.</t>
  </si>
  <si>
    <t>Moins-value pour la revente des granulats par le Titulaire, incluant déstockage, chargement et transport, traçabilité, y compris moyens humains et matériels.</t>
  </si>
  <si>
    <t>1.2.12</t>
  </si>
  <si>
    <r>
      <t>Pour une capacité de cuve inférieure ou égale à 10 m</t>
    </r>
    <r>
      <rPr>
        <vertAlign val="superscript"/>
        <sz val="11"/>
        <color theme="1"/>
        <rFont val="Calibri"/>
        <family val="2"/>
        <scheme val="minor"/>
      </rPr>
      <t>3</t>
    </r>
    <r>
      <rPr>
        <sz val="11"/>
        <color theme="1"/>
        <rFont val="Calibri"/>
        <family val="2"/>
        <scheme val="minor"/>
      </rPr>
      <t>.</t>
    </r>
  </si>
  <si>
    <r>
      <t>Pour une capacité de cuve supérieure à 10 m</t>
    </r>
    <r>
      <rPr>
        <vertAlign val="superscript"/>
        <sz val="11"/>
        <color theme="1"/>
        <rFont val="Calibri"/>
        <family val="2"/>
        <scheme val="minor"/>
      </rPr>
      <t>3</t>
    </r>
    <r>
      <rPr>
        <sz val="11"/>
        <color theme="1"/>
        <rFont val="Calibri"/>
        <family val="2"/>
        <scheme val="minor"/>
      </rPr>
      <t xml:space="preserve"> mais inférieure ou égale 20 m</t>
    </r>
    <r>
      <rPr>
        <vertAlign val="superscript"/>
        <sz val="11"/>
        <color theme="1"/>
        <rFont val="Calibri"/>
        <family val="2"/>
        <scheme val="minor"/>
      </rPr>
      <t>3</t>
    </r>
    <r>
      <rPr>
        <sz val="11"/>
        <color theme="1"/>
        <rFont val="Calibri"/>
        <family val="2"/>
        <scheme val="minor"/>
      </rPr>
      <t>.</t>
    </r>
  </si>
  <si>
    <r>
      <t>Pour une capacité de cuve supérieure à 20 m</t>
    </r>
    <r>
      <rPr>
        <vertAlign val="superscript"/>
        <sz val="11"/>
        <color theme="1"/>
        <rFont val="Calibri"/>
        <family val="2"/>
        <scheme val="minor"/>
      </rPr>
      <t>3</t>
    </r>
    <r>
      <rPr>
        <sz val="11"/>
        <color theme="1"/>
        <rFont val="Calibri"/>
        <family val="2"/>
        <scheme val="minor"/>
      </rPr>
      <t>.</t>
    </r>
  </si>
  <si>
    <t>Aérienne</t>
  </si>
  <si>
    <t>B.6</t>
  </si>
  <si>
    <t>B.7</t>
  </si>
  <si>
    <t>B.8</t>
  </si>
  <si>
    <t>Enterrée, y compris déconstruction de la fosse de rétention et retrait des réseaux associés (également valable dans le cas de la gestion d'un séparateur)</t>
  </si>
  <si>
    <t>Gestion et élimination de cuves : Pompage, nettoyage, dégazage, évacuation…</t>
  </si>
  <si>
    <t>Gestion des liquides éventuellement présents</t>
  </si>
  <si>
    <t xml:space="preserve">Phase préalable au poste 3.2.3 : identification et calepinage des trous de banches/entretoise, y compris moyens humains et matériels, selon prescriptions du CCTP. </t>
  </si>
  <si>
    <t>Analyse "pack ISDI" pour caractérisation de matériau, quel que soit la matrice, susceptible de contenir des polluants (prélèvement, conditionnement, transport et analyse en laboratoire certifié), y compris fourniture d'un rapport complet (résultats, interprétation, PV d'analyse).</t>
  </si>
  <si>
    <t>Analyse pour caractérisation d'huile susceptible de contenir des PCB (prélèvement, conditionnement, transport et analyse en laboratoire).</t>
  </si>
  <si>
    <r>
      <t>Pompage pour vidange et élimination d'huile contenant des PCB pour une concentration &gt;</t>
    </r>
    <r>
      <rPr>
        <sz val="9.35"/>
        <color theme="1"/>
        <rFont val="Calibri"/>
        <family val="2"/>
      </rPr>
      <t xml:space="preserve"> 50 PPM </t>
    </r>
    <r>
      <rPr>
        <sz val="11"/>
        <color theme="1"/>
        <rFont val="Calibri"/>
        <family val="2"/>
        <scheme val="minor"/>
      </rPr>
      <t>(moyens humains et matériels, transport et élimination des déchets), en centre agréé.</t>
    </r>
  </si>
  <si>
    <r>
      <t xml:space="preserve">Pompage pour vidange et élimination d'huile contenant des PCB pour une concentration </t>
    </r>
    <r>
      <rPr>
        <sz val="11"/>
        <color theme="1"/>
        <rFont val="Aptos Narrow"/>
        <family val="2"/>
      </rPr>
      <t>≤</t>
    </r>
    <r>
      <rPr>
        <sz val="9.35"/>
        <color theme="1"/>
        <rFont val="Calibri"/>
        <family val="2"/>
      </rPr>
      <t xml:space="preserve"> 50 PPM </t>
    </r>
    <r>
      <rPr>
        <sz val="11"/>
        <color theme="1"/>
        <rFont val="Calibri"/>
        <family val="2"/>
        <scheme val="minor"/>
      </rPr>
      <t>(moyens humains et matériels, transport et élimination des déchets), en centre agréé.</t>
    </r>
  </si>
  <si>
    <t>Prise en charge complète d’un détecteur ionique de fumée contenant une source radioactive (Américium 241), incluant la dépose, le conditionnement conforme ADR, le transport vers une filière agréée, l’élimination réglementaire, ainsi que la fourniture des documents de traçabilité et de conformité. y compris moyens humains et matériels. Par lot de 5 appareils.</t>
  </si>
  <si>
    <t>Intervention d’une entreprise agréée pour l’enlèvement, le conditionnement, le transport et l’élimination d’un paratonnerre contenant une source radioactive, incluant le nettoyage de la zone, y compris moyens humains et matériels, ainsi que les documents réglementaires, conformément aux prescriptions en vigueur.</t>
  </si>
  <si>
    <t>Gestion des PEMD</t>
  </si>
  <si>
    <t xml:space="preserve">Amnée, mise en place et raccordement en fluide et en énergie d'une installation de concassage, y compris démarches administratives et déclaratives, moyens humains et matériels, consommations en fluides et en énergie, encadrement et suivi du concassage. Ce poste comprend également son repli. </t>
  </si>
  <si>
    <t xml:space="preserve">Chragement et transport de granulats à la demande de la MOA dans un rayon de 15 km maximum. </t>
  </si>
  <si>
    <t>1000</t>
  </si>
  <si>
    <t xml:space="preserve">Amenée, mise en place et raccordement en fluide et en énergie d'une installation de concassage, y compris démarches administratives et déclaratives, moyens humains et matériels, consommations en fluides et en énergie, encadrement et suivi du concassage. Ce poste comprend également son repli. </t>
  </si>
  <si>
    <t>3260</t>
  </si>
  <si>
    <t xml:space="preserve">Réalisation d'un constat par un commissaire de justice pour un état des lieux contradictoire avec la parcelle voisine AL50. </t>
  </si>
  <si>
    <r>
      <t xml:space="preserve">Réalisation d'un état des lieux par </t>
    </r>
    <r>
      <rPr>
        <sz val="11"/>
        <color indexed="8"/>
        <rFont val="Calibri"/>
        <family val="2"/>
      </rPr>
      <t xml:space="preserve">un commissaire de justice d'huissier sur toutes les voiries et infrastructures alentours, </t>
    </r>
    <r>
      <rPr>
        <sz val="11"/>
        <color rgb="FF000000"/>
        <rFont val="Calibri"/>
        <family val="2"/>
      </rPr>
      <t>avant travaux (rayon de 200 m environ en limite de clôture).</t>
    </r>
  </si>
  <si>
    <t>Moins-values</t>
  </si>
  <si>
    <t>Prestation diverses</t>
  </si>
  <si>
    <t>C. 1bis</t>
  </si>
  <si>
    <t xml:space="preserve">Frais de fonctionnement, y compris alimnetation en fuide et en énergie complémentaire au poste C.1 </t>
  </si>
  <si>
    <t>semaine</t>
  </si>
  <si>
    <t>BPU</t>
  </si>
  <si>
    <t>Les travaux énumérés ci-après sont chiffrés au Bordereau des Prix Unitaires, en cas de découverte de matériaux amiantés en complément des matériaux énumérés aux diagnostics amiante initiaux ou dans les autres pièces du marché (audit, C.C.T.P., ...), en cas de découverte d'ouvrages enterrés ou de réalisation de prestations diverses.                                                                                                                                                                                                                                                Tous les prix s'entendent avec déplacement, fourniture, main d'œuvre, acheminement des matériaux, ... , toutes sujétions incluses. D'autre part, tous les prix unitaires des postes des différent thèmes doivent impérativement comprendre les frais annexes liés aux installations de chantier : locations, branchements, consommations en fluides et en énergies... ainsi qu'à ceux liés à l'intégration au DOE.                                                                                                                                                                                  
Un bon de commande ou un OS sera réalisé en fonction des besoins.</t>
  </si>
  <si>
    <t>C. 1ter</t>
  </si>
  <si>
    <t xml:space="preserve">Frais de fonctionnement, y compris alimentation en fuide et en énergie, complémentaires au poste C.1 </t>
  </si>
  <si>
    <t>Installations et frais de base-vie - Gardiennage</t>
  </si>
  <si>
    <t>Gardiennage de l'emprise par télésurveillance, en dehors des horaires de chantier et selon prescriptions du CCTP.</t>
  </si>
  <si>
    <t>Frais de gardiennage assuré par une société spécialisée pour une prestation de télésurveillance.</t>
  </si>
  <si>
    <t xml:space="preserve">Ce prix concerne l'installation et le repli d'une base-vie pour un effectif maximum de 6 personnes.  </t>
  </si>
  <si>
    <t>D.4</t>
  </si>
  <si>
    <t>D.5</t>
  </si>
  <si>
    <t>D.6</t>
  </si>
  <si>
    <t>D.7</t>
  </si>
  <si>
    <t>D.8</t>
  </si>
  <si>
    <t>D.9</t>
  </si>
  <si>
    <t>D.10</t>
  </si>
  <si>
    <t>D.11</t>
  </si>
  <si>
    <t>D.12</t>
  </si>
  <si>
    <t>D.13</t>
  </si>
  <si>
    <t>D.14</t>
  </si>
  <si>
    <t>D.15</t>
  </si>
  <si>
    <t>D.16</t>
  </si>
  <si>
    <t>D.17</t>
  </si>
  <si>
    <t>D.18</t>
  </si>
  <si>
    <t>D.19</t>
  </si>
  <si>
    <t>D.20</t>
  </si>
  <si>
    <t>D.21</t>
  </si>
  <si>
    <t>D.22</t>
  </si>
  <si>
    <t>D.23</t>
  </si>
  <si>
    <t>E.1</t>
  </si>
  <si>
    <t>F.1.1</t>
  </si>
  <si>
    <t>F.1.2</t>
  </si>
  <si>
    <t>F.1.3</t>
  </si>
  <si>
    <t>F.1.4</t>
  </si>
  <si>
    <t>F.1.5</t>
  </si>
  <si>
    <t>F.2</t>
  </si>
  <si>
    <t>F.2.1</t>
  </si>
  <si>
    <t>F.2.2</t>
  </si>
  <si>
    <t>F.2.3</t>
  </si>
  <si>
    <t>F.2.4</t>
  </si>
  <si>
    <t>F.2.5</t>
  </si>
  <si>
    <t>F.3</t>
  </si>
  <si>
    <t>D.24</t>
  </si>
  <si>
    <t>Extraction, purge et déconstruction d'éléments de fondations, pour une profondeur entre 2 et 5 m sous l'altimétrie du terrain environnant, y compris moyens humains et matériel, sécurisation de la fouille, pour le tri, le chargement et l'élimination des déchets en filières appropriées. Ce prix inclut l'amenée et le replis des engins nécessaires à la prestation.</t>
  </si>
  <si>
    <t>Extraction, purge et déconstruction d'éléments de fondation, pour une profondeur jusqu'à 2 m sous l'altimétrie du terrain environnant, y compris moyens humains et matériel, sécurisation de la fouille, pour le tri, le chargement et l'élimination des déchets en filières appropriées. Ce prix inclut l'amenée et le replis des engins nécessaires à la prestation.</t>
  </si>
  <si>
    <t>D.22bis</t>
  </si>
  <si>
    <t>Rabotage de 2 cm de dalle béton,  y compris les moyens humains et matériels pour le tri, chargement et élimination en ISDND des matériaux issus du rabotage.</t>
  </si>
  <si>
    <t>Rabotage de 2 cm de dalle béton,  y compris les moyens humains et matériels pour le tri, chargement et élimination en ISDD des matériaux issus du rabotage.</t>
  </si>
  <si>
    <t>Rabotage de 2 cm de dalle béton, y compris les moyens humains et matériels pour le tri, chargement et élimination en ISDND des matériaux issus du rabotage.</t>
  </si>
  <si>
    <t>Rabotage de 2 cm de dalle béton, y compris les moyens humains et matériels pour le tri, chargement et élimination en ISDD des matériaux issus du rabotage.</t>
  </si>
  <si>
    <t>250</t>
  </si>
  <si>
    <t>mois</t>
  </si>
  <si>
    <t>E.</t>
  </si>
  <si>
    <t>C.</t>
  </si>
  <si>
    <t>B.</t>
  </si>
  <si>
    <t>A.</t>
  </si>
  <si>
    <t>F.</t>
  </si>
  <si>
    <t>F.1</t>
  </si>
  <si>
    <t>F.1.6</t>
  </si>
  <si>
    <t>5.13</t>
  </si>
  <si>
    <t>5.13.1</t>
  </si>
  <si>
    <t>Coût du chargement des déchets Non Dangereux en mélange (DIB…).</t>
  </si>
  <si>
    <t>Transport et traitement en filière de revalorisation/recyclage.</t>
  </si>
  <si>
    <t>SOUS-TOTAL 5 (€ H.T.)</t>
  </si>
  <si>
    <t>SOUS-TOTAL 7 (€ H.T.)</t>
  </si>
  <si>
    <t>Décapage des enrobés - y compris couche de fondation - présents dans l'emprise, selon les prescriptions du CCTP, y compris tri.</t>
  </si>
  <si>
    <t>Déconstruction des aménagements extérieurs : dallages et ouvrages maçonnés , ainsi que les trottoirs, bordures, mobiliers urbains, poteaux  candélabres selon prescriptions du CCTP, y compris tri des déchets issus de la déconstruction.</t>
  </si>
  <si>
    <t>Réseaux enterrés</t>
  </si>
  <si>
    <t>Clôture en limite de propriété</t>
  </si>
  <si>
    <t>Retrait, extraction et déconstruction de l’ensemble des réseaux enterrés, quelle que soit leur profondeur, leur diamètre ou leur nature, y compris regards, chambres de tirage, fosses et ouvrages associés, conformément aux prescriptions du CCTP. Prestation comprenant également le tri, le chargement et l’évacuation des matériaux et déchets vers les filières agréées.</t>
  </si>
  <si>
    <t>Extraction, purge et déconstruction d'éléments de fondation, pour une profondeur jusqu'à 2 m sous l'altimétrie du terrain environnant, y compris moyens humains et matériel, sécurisation de la fouille, pour le tri, le chargement et l'élimination des déchets en filières appropriées. Ce prix inclut l'amenée et le replis des engins nécessaires à la prestation. Applicable uniquement si découverte en dehors des emprises bâtiments.</t>
  </si>
  <si>
    <t>Extraction, purge et déconstruction d'éléments de fondations, pour une profondeur entre 2 et 5 m sous l'altimétrie du terrain environnant, y compris moyens humains et matériel, sécurisation de la fouille, pour le tri, le chargement et l'élimination des déchets en filières appropriées. Ce prix inclut l'amenée et le replis des engins nécessaires à la prestation. Applicable uniquement si découverte en dehors des emprises bâtiments.</t>
  </si>
  <si>
    <t>Réalisation d'un état des lieux, après travaux, par commissaire de justice selon prescriptions du CCTP.</t>
  </si>
  <si>
    <t>Déconstruction des superstructures et des infrastructures selon les prescriptions du CCTP, y compris tri des déchets issus de la déconstruction.</t>
  </si>
  <si>
    <t>6.4</t>
  </si>
  <si>
    <t>Talutage au droit des zones concernées, selon prescriptions du CCTP.</t>
  </si>
  <si>
    <t>Nivellement sommaire et rendu du site conformément au plan de rendu validé préalablement par le MOE, selon prescription du CCTP.</t>
  </si>
  <si>
    <t>Bouchonnage des réseaux en limite d'emprise, selon prescriptions du CCTP.</t>
  </si>
  <si>
    <t>INSTALLATION DE REVALORISATION/RECYCLAGE DE DECHETS - Hors postes du thème 3 et poste 4.7.2</t>
  </si>
  <si>
    <t>Sécurisation du site, selon prescriptions du CCTP.</t>
  </si>
  <si>
    <t>1.2.13</t>
  </si>
  <si>
    <t xml:space="preserve">Protection des ouvrages de mesures à conserver dans le cadre des travaux, selon prescrptions du CCTP. </t>
  </si>
  <si>
    <t>1.2.14</t>
  </si>
  <si>
    <t>Mise en place d'un système de télésurveillance, selon prescriptions du CCTP, en complément du gardiennage, y compris abonnement GSM, maintenance et entretien…</t>
  </si>
  <si>
    <t>Protecetion des arbres à conserver dans le cadre des travaux, selon prescriptions du CCTP.</t>
  </si>
  <si>
    <t xml:space="preserve">Réalisation des sondages au droit des locaux ayant accueillis des postes de transformations, y compris émission d'un rapport d'interprétation complet (localisation des sondages, réalisation, prélèvement, échantillonnage et analyse, PV du laboratoire…), selon prescriptions du CCTP. </t>
  </si>
  <si>
    <t xml:space="preserve">Déconstruction des fondations résiduelles et autres infrastructures selon les prescriptions du CCTP, y compris tri, chargement et évacuation des matériaux et des déchets vers la filière agréées. </t>
  </si>
  <si>
    <t xml:space="preserve">Déconstruction des clôtures en limite d'emprise, selon prescriptions du CCTP, le tri, le chargement et l’évacuation des matériaux et déchets vers les filières agréées. </t>
  </si>
  <si>
    <t xml:space="preserve">DETAIL QUANTITATIF ESTIMATIF </t>
  </si>
  <si>
    <r>
      <t xml:space="preserve">Les travaux énumérés ci-après sont chiffrés au Bordereau des Prix Unitaires, en cas de découverte de matériaux amiantés en complément des matériaux énumérés aux diagnostics amiante initiaux ou dans les autres pièces du marché (audit, C.C.T.P., ...), en cas de découverte d'ouvrages enterrés ou de réalisation de prestations diverses.                                                                                                                                                                                                                                                Tous les prix s'entendent avec déplacement, fourniture, main d'œuvre, acheminement des matériaux, ... , toutes sujétions incluses.                                                                                                                                                                                                  D'autre part, tous les prix unitaires des postes des différent thèmes doivent impérativement comprendre les frais annexes liés aux installations de chantier : locations, branchements, consommations en fluides et en énergies... ainsi qu'à ceux liés à l'intégration au DOE.                                                                                                                                                                                  
Un bon de commande ou un OS sera réalisé en fonction des besoins.
</t>
    </r>
    <r>
      <rPr>
        <b/>
        <sz val="11"/>
        <color rgb="FFFF0000"/>
        <rFont val="Calibri"/>
        <family val="2"/>
        <scheme val="minor"/>
      </rPr>
      <t>Les quantités définies dans ce document servent uniquement à la consultation des entreprises et ne sont en aucun cas une commande, ni même contractuel. Les quantités réellement traitées seront relevées sur site entre la Maitrise d'Œuvre et l'Entreprise, et/ou sur justificatifs</t>
    </r>
  </si>
  <si>
    <t>Moins-value en cas de concomittance et/ou mutualisation des interventions prévues aux postes D.20 et D.21.</t>
  </si>
  <si>
    <t xml:space="preserve">Chargement et transport de granulats à la demande de la MOA dans un rayon de 15 km. </t>
  </si>
  <si>
    <t xml:space="preserve">Frais de fonctionnement, y compris alimentation en fuide et en énergie complémentaire au poste C.1 </t>
  </si>
  <si>
    <t>Frais de gardiennage assurés par une société spécialisée pour une prestation de télésurveillance.</t>
  </si>
  <si>
    <t>Analyse en laboratoire accrédité et certifié pour la caractérisation des granulats en usage VRD (par lot de 1 000 tonnes concassées), selon prescriptions du CCTP.</t>
  </si>
  <si>
    <t>Moins value dans le cas d'une dépose anticipée d'une chaudières par un tiers (par équipement).</t>
  </si>
  <si>
    <t>F.2.6</t>
  </si>
  <si>
    <t>DECHETS VERTS/BIOLOGIQUE (D'origine organique), y compris souches</t>
  </si>
  <si>
    <t>MENUISERIES EXTERIEURES</t>
  </si>
  <si>
    <t>5;10</t>
  </si>
  <si>
    <t>5.14</t>
  </si>
  <si>
    <t>5.21.1</t>
  </si>
  <si>
    <t>5.3Bbis</t>
  </si>
  <si>
    <t>5.3.1bis</t>
  </si>
  <si>
    <t>5.3.2bis</t>
  </si>
  <si>
    <t>BETON NON INERTES - Zootechnie</t>
  </si>
  <si>
    <t>Documentation d'exécution, préparation du chantier</t>
  </si>
  <si>
    <t>Transport et traitement des souches d'arbres en filière de agréées.</t>
  </si>
  <si>
    <t>TOTAL TF+TO (€ HT)</t>
  </si>
  <si>
    <t>Retrait d'amiante sous forme de clapet coupe-feu amianté à hauteur ≤3 m, toutes sujétions incluses ( confinement, EPI, élimination des déchets, mesures d'empoussièrement, …) pour 1 équipement.</t>
  </si>
  <si>
    <t>Plus-value pour l'évacuation et l'élimination de béton, initialement INERTE, en filière ISDND. Poste rémunéré sur justification du tonnage par fourniture d'un BSDND.</t>
  </si>
  <si>
    <t>m³</t>
  </si>
  <si>
    <t>autres mobiliers et équipement manuportable</t>
  </si>
  <si>
    <t>Mobilier : Casiers archivages</t>
  </si>
  <si>
    <r>
      <t>Mise à disposition de moyens de levage d'équipement lourd pour un chargement sur un transport tiers - Mutualisation des moyens de transport - sur la provision d'une demie journée</t>
    </r>
    <r>
      <rPr>
        <sz val="11"/>
        <color rgb="FFFF0000"/>
        <rFont val="Calibri"/>
        <family val="2"/>
        <scheme val="minor"/>
      </rPr>
      <t xml:space="preserve"> </t>
    </r>
    <r>
      <rPr>
        <sz val="11"/>
        <color theme="1"/>
        <rFont val="Calibri"/>
        <family val="2"/>
        <scheme val="minor"/>
      </rPr>
      <t>(maximum R+5).</t>
    </r>
  </si>
  <si>
    <r>
      <t>Prix par ml supplémentaire que ce qui est prévu au poste</t>
    </r>
    <r>
      <rPr>
        <sz val="11"/>
        <rFont val="Calibri"/>
        <family val="2"/>
        <scheme val="minor"/>
      </rPr>
      <t xml:space="preserve"> A.2</t>
    </r>
  </si>
  <si>
    <t>Retrait d'amiante sous forme de fourreau en amiante ciment, en traversée de mur ou de plancher, quel que soit le diamètre à hauteur ≤3 m, toutes sujétions incluses (confinement, EPI, élimination des déchets, métrologie, …) pour 100 ml</t>
  </si>
  <si>
    <t>Intervention sur site pour le prélèvement (dans le respect des règles de sécurité et par un opérateur habilité) d’un matériau suspecté de contenir de l’amiante, ainsi que l’analyse (transport, envoi...) en laboratoire accrédité COFRAC selon la norme en vigueur (NF X 43-050 ou équivalent). Ce prix comprend le déplacements, les moyens humains et matériels ainsi que la remise d'une rapport</t>
  </si>
  <si>
    <r>
      <t>Moins-value en cas de concomittance et/ou mutualisation des interventions prévues aux postes</t>
    </r>
    <r>
      <rPr>
        <sz val="11"/>
        <rFont val="Calibri"/>
        <family val="2"/>
        <scheme val="minor"/>
      </rPr>
      <t xml:space="preserve"> D.20 et D.21</t>
    </r>
    <r>
      <rPr>
        <sz val="11"/>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</si>
</sst>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40C]_-;\-* #,##0.00\ [$€-40C]_-;_-* &quot;-&quot;??\ [$€-40C]_-;_-@_-"/>
    <numFmt numFmtId="165" formatCode="_-* #,##0.00\ &quot;F&quot;_-;\-* #,##0.00\ &quot;F&quot;_-;_-* &quot;-&quot;??\ &quot;F&quot;_-;_-@_-"/>
    <numFmt numFmtId="166" formatCode="#,##0.00\ &quot;€&quot;"/>
  </numFmts>
  <fonts count="3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0"/>
      <name val="Arial"/>
      <family val="2"/>
    </font>
    <font>
      <b/>
      <sz val="14"/>
      <name val="Calibri"/>
      <family val="2"/>
      <scheme val="minor"/>
    </font>
    <font>
      <sz val="11"/>
      <name val="Calibri"/>
      <family val="2"/>
      <scheme val="minor"/>
    </font>
    <font>
      <b/>
      <sz val="12"/>
      <color theme="0"/>
      <name val="Calibri"/>
      <family val="2"/>
      <scheme val="minor"/>
    </font>
    <font>
      <b/>
      <sz val="11"/>
      <name val="Calibri"/>
      <family val="2"/>
      <scheme val="minor"/>
    </font>
    <font>
      <sz val="11"/>
      <color indexed="8"/>
      <name val="Calibri"/>
      <family val="2"/>
    </font>
    <font>
      <sz val="8"/>
      <name val="Calibri"/>
      <family val="2"/>
      <scheme val="minor"/>
    </font>
    <font>
      <sz val="11"/>
      <color rgb="FF000000"/>
      <name val="Calibri"/>
      <family val="2"/>
    </font>
    <font>
      <b/>
      <u/>
      <sz val="11"/>
      <name val="Calibri"/>
      <family val="2"/>
      <scheme val="minor"/>
    </font>
    <font>
      <b/>
      <sz val="14"/>
      <color theme="0"/>
      <name val="Calibri"/>
      <family val="2"/>
      <scheme val="minor"/>
    </font>
    <font>
      <b/>
      <sz val="11"/>
      <color theme="9" tint="-0.249977111117893"/>
      <name val="Calibri"/>
      <family val="2"/>
      <scheme val="minor"/>
    </font>
    <font>
      <b/>
      <sz val="10"/>
      <color theme="0"/>
      <name val="Calibri"/>
      <family val="2"/>
      <scheme val="minor"/>
    </font>
    <font>
      <sz val="11"/>
      <color theme="0"/>
      <name val="Calibri"/>
      <family val="2"/>
      <scheme val="minor"/>
    </font>
    <font>
      <sz val="11"/>
      <name val="Calibri"/>
      <family val="2"/>
    </font>
    <font>
      <b/>
      <sz val="10"/>
      <name val="Calibri"/>
      <family val="2"/>
      <scheme val="minor"/>
    </font>
    <font>
      <vertAlign val="superscript"/>
      <sz val="11"/>
      <color theme="1"/>
      <name val="Calibri"/>
      <family val="2"/>
      <scheme val="minor"/>
    </font>
    <font>
      <sz val="10"/>
      <color theme="1"/>
      <name val="Calibri"/>
      <family val="2"/>
      <scheme val="minor"/>
    </font>
    <font>
      <sz val="11"/>
      <color theme="1"/>
      <name val="Calibri"/>
      <family val="2"/>
    </font>
    <font>
      <sz val="11"/>
      <color theme="1"/>
      <name val="Aptos Narrow"/>
      <family val="2"/>
    </font>
    <font>
      <b/>
      <sz val="11"/>
      <name val="Calibri"/>
      <family val="2"/>
    </font>
    <font>
      <b/>
      <sz val="11"/>
      <color theme="1"/>
      <name val="Aptos"/>
      <family val="2"/>
    </font>
    <font>
      <sz val="10"/>
      <name val="Calibri"/>
      <family val="2"/>
      <scheme val="minor"/>
    </font>
    <font>
      <b/>
      <sz val="9"/>
      <name val="Calibri"/>
      <family val="2"/>
      <scheme val="minor"/>
    </font>
    <font>
      <b/>
      <sz val="12"/>
      <color theme="1"/>
      <name val="Calibri"/>
      <family val="2"/>
      <scheme val="minor"/>
    </font>
    <font>
      <sz val="9.35"/>
      <color theme="1"/>
      <name val="Calibri"/>
      <family val="2"/>
    </font>
    <font>
      <b/>
      <sz val="11"/>
      <color rgb="FFFF0000"/>
      <name val="Calibri"/>
      <family val="2"/>
      <scheme val="minor"/>
    </font>
    <font>
      <sz val="11"/>
      <color rgb="FFFF0000"/>
      <name val="Calibri"/>
      <family val="2"/>
      <scheme val="minor"/>
    </font>
  </fonts>
  <fills count="16">
    <fill>
      <patternFill patternType="none"/>
    </fill>
    <fill>
      <patternFill patternType="gray125"/>
    </fill>
    <fill>
      <patternFill patternType="solid">
        <fgColor theme="4" tint="-0.499984740745262"/>
        <bgColor indexed="64"/>
      </patternFill>
    </fill>
    <fill>
      <patternFill patternType="solid">
        <fgColor theme="0"/>
        <bgColor indexed="64"/>
      </patternFill>
    </fill>
    <fill>
      <patternFill patternType="solid">
        <fgColor rgb="FF4472C4"/>
        <bgColor indexed="64"/>
      </patternFill>
    </fill>
    <fill>
      <patternFill patternType="solid">
        <fgColor theme="4" tint="-0.499984740745262"/>
        <bgColor theme="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3" tint="-0.49998474074526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tint="0.39997558519241921"/>
        <bgColor theme="4"/>
      </patternFill>
    </fill>
    <fill>
      <patternFill patternType="solid">
        <fgColor theme="0" tint="-4.9989318521683403E-2"/>
        <bgColor theme="4"/>
      </patternFill>
    </fill>
    <fill>
      <patternFill patternType="solid">
        <fgColor theme="0" tint="-4.9989318521683403E-2"/>
        <bgColor indexed="64"/>
      </patternFill>
    </fill>
    <fill>
      <patternFill patternType="solid">
        <fgColor theme="4" tint="0.79998168889431442"/>
        <bgColor theme="4"/>
      </patternFill>
    </fill>
  </fills>
  <borders count="78">
    <border>
      <left/>
      <right/>
      <top/>
      <bottom/>
      <diagonal/>
    </border>
    <border>
      <left style="medium">
        <color indexed="64"/>
      </left>
      <right style="thin">
        <color indexed="64"/>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medium">
        <color indexed="64"/>
      </right>
      <top style="thin">
        <color rgb="FF000000"/>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theme="0"/>
      </bottom>
      <diagonal/>
    </border>
    <border>
      <left/>
      <right/>
      <top style="medium">
        <color indexed="64"/>
      </top>
      <bottom style="medium">
        <color theme="0"/>
      </bottom>
      <diagonal/>
    </border>
    <border>
      <left/>
      <right style="medium">
        <color indexed="64"/>
      </right>
      <top style="medium">
        <color indexed="64"/>
      </top>
      <bottom style="medium">
        <color theme="0"/>
      </bottom>
      <diagonal/>
    </border>
    <border>
      <left style="medium">
        <color indexed="64"/>
      </left>
      <right/>
      <top style="medium">
        <color theme="0"/>
      </top>
      <bottom style="medium">
        <color theme="0"/>
      </bottom>
      <diagonal/>
    </border>
    <border>
      <left/>
      <right/>
      <top style="medium">
        <color theme="0"/>
      </top>
      <bottom style="medium">
        <color theme="0"/>
      </bottom>
      <diagonal/>
    </border>
    <border>
      <left/>
      <right style="medium">
        <color indexed="64"/>
      </right>
      <top style="medium">
        <color theme="0"/>
      </top>
      <bottom style="medium">
        <color theme="0"/>
      </bottom>
      <diagonal/>
    </border>
    <border>
      <left style="medium">
        <color indexed="64"/>
      </left>
      <right/>
      <top style="medium">
        <color theme="0"/>
      </top>
      <bottom style="medium">
        <color indexed="64"/>
      </bottom>
      <diagonal/>
    </border>
    <border>
      <left/>
      <right/>
      <top style="medium">
        <color theme="0"/>
      </top>
      <bottom style="medium">
        <color indexed="64"/>
      </bottom>
      <diagonal/>
    </border>
    <border>
      <left/>
      <right style="medium">
        <color indexed="64"/>
      </right>
      <top style="medium">
        <color theme="0"/>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style="medium">
        <color indexed="64"/>
      </bottom>
      <diagonal/>
    </border>
    <border>
      <left/>
      <right/>
      <top style="thin">
        <color indexed="64"/>
      </top>
      <bottom style="thin">
        <color rgb="FF000000"/>
      </bottom>
      <diagonal/>
    </border>
    <border>
      <left style="thin">
        <color indexed="64"/>
      </left>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style="thin">
        <color theme="0"/>
      </top>
      <bottom style="thin">
        <color theme="0"/>
      </bottom>
      <diagonal/>
    </border>
    <border>
      <left/>
      <right/>
      <top style="thin">
        <color theme="0"/>
      </top>
      <bottom style="thin">
        <color theme="0"/>
      </bottom>
      <diagonal/>
    </border>
    <border>
      <left style="thin">
        <color indexed="64"/>
      </left>
      <right style="medium">
        <color indexed="64"/>
      </right>
      <top style="thin">
        <color theme="0"/>
      </top>
      <bottom style="thin">
        <color theme="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medium">
        <color indexed="64"/>
      </right>
      <top style="thin">
        <color indexed="64"/>
      </top>
      <bottom style="medium">
        <color indexed="64"/>
      </bottom>
      <diagonal/>
    </border>
  </borders>
  <cellStyleXfs count="7">
    <xf numFmtId="0" fontId="0" fillId="0" borderId="0"/>
    <xf numFmtId="0" fontId="1" fillId="0" borderId="0"/>
    <xf numFmtId="0" fontId="4" fillId="0" borderId="0"/>
    <xf numFmtId="44" fontId="1"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44" fontId="1" fillId="0" borderId="0" applyFont="0" applyFill="0" applyBorder="0" applyAlignment="0" applyProtection="0"/>
  </cellStyleXfs>
  <cellXfs count="368">
    <xf numFmtId="0" fontId="0" fillId="0" borderId="0" xfId="0"/>
    <xf numFmtId="0" fontId="6" fillId="0" borderId="0" xfId="2" applyFont="1" applyAlignment="1">
      <alignment vertical="center"/>
    </xf>
    <xf numFmtId="0" fontId="1" fillId="0" borderId="5" xfId="2" applyFont="1" applyBorder="1" applyAlignment="1">
      <alignment horizontal="center" vertical="center"/>
    </xf>
    <xf numFmtId="0" fontId="2" fillId="2" borderId="7" xfId="2" applyFont="1" applyFill="1" applyBorder="1" applyAlignment="1">
      <alignment horizontal="left" vertical="center"/>
    </xf>
    <xf numFmtId="0" fontId="2" fillId="2" borderId="8" xfId="2" applyFont="1" applyFill="1" applyBorder="1" applyAlignment="1">
      <alignment horizontal="right" vertical="center"/>
    </xf>
    <xf numFmtId="0" fontId="1" fillId="2" borderId="8" xfId="2" applyFont="1" applyFill="1" applyBorder="1" applyAlignment="1">
      <alignment horizontal="center" vertical="center"/>
    </xf>
    <xf numFmtId="164" fontId="1" fillId="2" borderId="8" xfId="4" applyNumberFormat="1" applyFont="1" applyFill="1" applyBorder="1" applyAlignment="1">
      <alignment vertical="center"/>
    </xf>
    <xf numFmtId="0" fontId="2" fillId="0" borderId="7" xfId="2" applyFont="1" applyBorder="1" applyAlignment="1">
      <alignment horizontal="left" vertical="center"/>
    </xf>
    <xf numFmtId="0" fontId="2" fillId="0" borderId="8" xfId="2" applyFont="1" applyBorder="1" applyAlignment="1">
      <alignment horizontal="right" vertical="center"/>
    </xf>
    <xf numFmtId="0" fontId="1" fillId="0" borderId="8" xfId="2" applyFont="1" applyBorder="1" applyAlignment="1">
      <alignment horizontal="center" vertical="center"/>
    </xf>
    <xf numFmtId="164" fontId="1" fillId="0" borderId="8" xfId="4" applyNumberFormat="1" applyFont="1" applyBorder="1" applyAlignment="1">
      <alignment vertical="center"/>
    </xf>
    <xf numFmtId="164" fontId="2" fillId="0" borderId="9" xfId="4" applyNumberFormat="1" applyFont="1" applyBorder="1" applyAlignment="1">
      <alignment vertical="center"/>
    </xf>
    <xf numFmtId="0" fontId="2" fillId="0" borderId="10" xfId="2" applyFont="1" applyBorder="1" applyAlignment="1">
      <alignment horizontal="left" vertical="center"/>
    </xf>
    <xf numFmtId="0" fontId="2" fillId="0" borderId="11" xfId="2" applyFont="1" applyBorder="1" applyAlignment="1">
      <alignment horizontal="right" vertical="center"/>
    </xf>
    <xf numFmtId="0" fontId="1" fillId="0" borderId="11" xfId="2" applyFont="1" applyBorder="1" applyAlignment="1">
      <alignment horizontal="center" vertical="center"/>
    </xf>
    <xf numFmtId="164" fontId="1" fillId="0" borderId="11" xfId="4" applyNumberFormat="1" applyFont="1" applyBorder="1" applyAlignment="1">
      <alignment vertical="center"/>
    </xf>
    <xf numFmtId="0" fontId="6" fillId="0" borderId="0" xfId="2" applyFont="1" applyAlignment="1">
      <alignment vertical="center" wrapText="1"/>
    </xf>
    <xf numFmtId="0" fontId="0" fillId="0" borderId="5" xfId="2" applyFont="1" applyBorder="1" applyAlignment="1">
      <alignment horizontal="center" vertical="center"/>
    </xf>
    <xf numFmtId="0" fontId="0" fillId="0" borderId="5" xfId="2" applyFont="1" applyBorder="1" applyAlignment="1">
      <alignment vertical="center" wrapText="1"/>
    </xf>
    <xf numFmtId="3" fontId="1" fillId="0" borderId="5" xfId="2" applyNumberFormat="1" applyFont="1" applyBorder="1" applyAlignment="1">
      <alignment horizontal="center" vertical="center"/>
    </xf>
    <xf numFmtId="0" fontId="9" fillId="0" borderId="5" xfId="2" applyFont="1" applyBorder="1" applyAlignment="1">
      <alignment vertical="center" wrapText="1"/>
    </xf>
    <xf numFmtId="49" fontId="7" fillId="5" borderId="1" xfId="2" applyNumberFormat="1" applyFont="1" applyFill="1" applyBorder="1" applyAlignment="1">
      <alignment horizontal="center" vertical="center"/>
    </xf>
    <xf numFmtId="0" fontId="7" fillId="5" borderId="2" xfId="2" applyFont="1" applyFill="1" applyBorder="1" applyAlignment="1">
      <alignment vertical="center" wrapText="1"/>
    </xf>
    <xf numFmtId="0" fontId="7" fillId="5" borderId="2" xfId="2" applyFont="1" applyFill="1" applyBorder="1" applyAlignment="1">
      <alignment horizontal="center" vertical="center"/>
    </xf>
    <xf numFmtId="44" fontId="7" fillId="5" borderId="2" xfId="3" applyFont="1" applyFill="1" applyBorder="1" applyAlignment="1">
      <alignment horizontal="center" vertical="center"/>
    </xf>
    <xf numFmtId="164" fontId="7" fillId="5" borderId="3" xfId="2" applyNumberFormat="1" applyFont="1" applyFill="1" applyBorder="1" applyAlignment="1">
      <alignment horizontal="center" vertical="center"/>
    </xf>
    <xf numFmtId="0" fontId="3" fillId="6" borderId="4" xfId="2" applyFont="1" applyFill="1" applyBorder="1" applyAlignment="1">
      <alignment horizontal="center" vertical="center"/>
    </xf>
    <xf numFmtId="0" fontId="3" fillId="6" borderId="22" xfId="2" applyFont="1" applyFill="1" applyBorder="1" applyAlignment="1">
      <alignment vertical="center" wrapText="1"/>
    </xf>
    <xf numFmtId="164" fontId="1" fillId="6" borderId="9" xfId="4" applyNumberFormat="1" applyFont="1" applyFill="1" applyBorder="1" applyAlignment="1">
      <alignment vertical="center"/>
    </xf>
    <xf numFmtId="0" fontId="1" fillId="6" borderId="8" xfId="2" applyFont="1" applyFill="1" applyBorder="1" applyAlignment="1">
      <alignment horizontal="center" vertical="center"/>
    </xf>
    <xf numFmtId="0" fontId="7" fillId="0" borderId="23" xfId="2" applyFont="1" applyBorder="1" applyAlignment="1">
      <alignment horizontal="center" vertical="center"/>
    </xf>
    <xf numFmtId="0" fontId="7" fillId="0" borderId="24" xfId="2" applyFont="1" applyBorder="1" applyAlignment="1">
      <alignment horizontal="center" vertical="center"/>
    </xf>
    <xf numFmtId="49" fontId="0" fillId="0" borderId="5" xfId="2" applyNumberFormat="1" applyFont="1" applyBorder="1" applyAlignment="1">
      <alignment vertical="center" wrapText="1"/>
    </xf>
    <xf numFmtId="49" fontId="0" fillId="0" borderId="5" xfId="2" applyNumberFormat="1" applyFont="1" applyBorder="1" applyAlignment="1">
      <alignment horizontal="center" vertical="center"/>
    </xf>
    <xf numFmtId="0" fontId="0" fillId="0" borderId="4" xfId="2" applyFont="1" applyBorder="1" applyAlignment="1">
      <alignment horizontal="center" vertical="center"/>
    </xf>
    <xf numFmtId="0" fontId="2" fillId="3" borderId="25" xfId="2" applyFont="1" applyFill="1" applyBorder="1" applyAlignment="1">
      <alignment horizontal="left" vertical="center"/>
    </xf>
    <xf numFmtId="0" fontId="2" fillId="3" borderId="26" xfId="2" applyFont="1" applyFill="1" applyBorder="1" applyAlignment="1">
      <alignment horizontal="right" vertical="center"/>
    </xf>
    <xf numFmtId="0" fontId="1" fillId="3" borderId="26" xfId="2" applyFont="1" applyFill="1" applyBorder="1" applyAlignment="1">
      <alignment horizontal="center" vertical="center"/>
    </xf>
    <xf numFmtId="164" fontId="1" fillId="3" borderId="26" xfId="4" applyNumberFormat="1" applyFont="1" applyFill="1" applyBorder="1" applyAlignment="1">
      <alignment vertical="center"/>
    </xf>
    <xf numFmtId="166" fontId="2" fillId="3" borderId="27" xfId="4" applyNumberFormat="1" applyFont="1" applyFill="1" applyBorder="1" applyAlignment="1">
      <alignment vertical="center"/>
    </xf>
    <xf numFmtId="0" fontId="7" fillId="5" borderId="5" xfId="2" applyFont="1" applyFill="1" applyBorder="1" applyAlignment="1">
      <alignment horizontal="center" vertical="center"/>
    </xf>
    <xf numFmtId="44" fontId="7" fillId="5" borderId="5" xfId="3" applyFont="1" applyFill="1" applyBorder="1" applyAlignment="1">
      <alignment horizontal="center" vertical="center"/>
    </xf>
    <xf numFmtId="49" fontId="0" fillId="0" borderId="5" xfId="2" applyNumberFormat="1" applyFont="1" applyBorder="1" applyAlignment="1">
      <alignment horizontal="center" vertical="center" wrapText="1"/>
    </xf>
    <xf numFmtId="0" fontId="9" fillId="0" borderId="5" xfId="2" applyFont="1" applyBorder="1" applyAlignment="1">
      <alignment horizontal="center" vertical="center" wrapText="1"/>
    </xf>
    <xf numFmtId="0" fontId="7" fillId="4" borderId="28" xfId="2" applyFont="1" applyFill="1" applyBorder="1" applyAlignment="1">
      <alignment horizontal="center" vertical="center"/>
    </xf>
    <xf numFmtId="0" fontId="7" fillId="4" borderId="29" xfId="2" applyFont="1" applyFill="1" applyBorder="1" applyAlignment="1">
      <alignment horizontal="center" vertical="center"/>
    </xf>
    <xf numFmtId="0" fontId="7" fillId="0" borderId="0" xfId="2" applyFont="1" applyAlignment="1">
      <alignment horizontal="center" vertical="center" wrapText="1"/>
    </xf>
    <xf numFmtId="164" fontId="7" fillId="5" borderId="3" xfId="2" applyNumberFormat="1" applyFont="1" applyFill="1" applyBorder="1" applyAlignment="1">
      <alignment horizontal="right" vertical="center"/>
    </xf>
    <xf numFmtId="0" fontId="12" fillId="0" borderId="0" xfId="2" applyFont="1" applyAlignment="1">
      <alignment vertical="center" wrapText="1"/>
    </xf>
    <xf numFmtId="44" fontId="1" fillId="0" borderId="5" xfId="6" applyFont="1" applyBorder="1" applyAlignment="1">
      <alignment vertical="center"/>
    </xf>
    <xf numFmtId="44" fontId="2" fillId="2" borderId="9" xfId="6" applyFont="1" applyFill="1" applyBorder="1" applyAlignment="1">
      <alignment vertical="center"/>
    </xf>
    <xf numFmtId="44" fontId="1" fillId="0" borderId="6" xfId="6" applyFont="1" applyBorder="1" applyAlignment="1">
      <alignment vertical="center"/>
    </xf>
    <xf numFmtId="44" fontId="2" fillId="0" borderId="12" xfId="6" applyFont="1" applyBorder="1" applyAlignment="1">
      <alignment vertical="center"/>
    </xf>
    <xf numFmtId="44" fontId="1" fillId="0" borderId="6" xfId="6" applyFont="1" applyFill="1" applyBorder="1" applyAlignment="1">
      <alignment vertical="center"/>
    </xf>
    <xf numFmtId="0" fontId="7" fillId="4" borderId="30" xfId="2" applyFont="1" applyFill="1" applyBorder="1" applyAlignment="1">
      <alignment horizontal="center" vertical="center"/>
    </xf>
    <xf numFmtId="0" fontId="7" fillId="4" borderId="28" xfId="2" applyFont="1" applyFill="1" applyBorder="1" applyAlignment="1">
      <alignment horizontal="center" vertical="center" wrapText="1"/>
    </xf>
    <xf numFmtId="0" fontId="12" fillId="0" borderId="0" xfId="2" applyFont="1" applyAlignment="1">
      <alignment vertical="center"/>
    </xf>
    <xf numFmtId="44" fontId="1" fillId="3" borderId="18" xfId="6" applyFont="1" applyFill="1" applyBorder="1" applyAlignment="1">
      <alignment vertical="center"/>
    </xf>
    <xf numFmtId="0" fontId="3" fillId="6" borderId="17" xfId="2" applyFont="1" applyFill="1" applyBorder="1" applyAlignment="1">
      <alignment horizontal="center" vertical="center"/>
    </xf>
    <xf numFmtId="0" fontId="3" fillId="6" borderId="31" xfId="2" applyFont="1" applyFill="1" applyBorder="1" applyAlignment="1">
      <alignment vertical="center" wrapText="1"/>
    </xf>
    <xf numFmtId="0" fontId="1" fillId="6" borderId="26" xfId="2" applyFont="1" applyFill="1" applyBorder="1" applyAlignment="1">
      <alignment horizontal="center" vertical="center"/>
    </xf>
    <xf numFmtId="0" fontId="1" fillId="6" borderId="26" xfId="2" applyFont="1" applyFill="1" applyBorder="1" applyAlignment="1">
      <alignment vertical="center"/>
    </xf>
    <xf numFmtId="0" fontId="1" fillId="6" borderId="27" xfId="2" applyFont="1" applyFill="1" applyBorder="1" applyAlignment="1">
      <alignment vertical="center"/>
    </xf>
    <xf numFmtId="49" fontId="7" fillId="5" borderId="5" xfId="2" applyNumberFormat="1" applyFont="1" applyFill="1" applyBorder="1" applyAlignment="1">
      <alignment horizontal="center" vertical="center"/>
    </xf>
    <xf numFmtId="0" fontId="7" fillId="5" borderId="5" xfId="2" applyFont="1" applyFill="1" applyBorder="1" applyAlignment="1">
      <alignment vertical="center" wrapText="1"/>
    </xf>
    <xf numFmtId="164" fontId="7" fillId="5" borderId="5" xfId="2" applyNumberFormat="1" applyFont="1" applyFill="1" applyBorder="1" applyAlignment="1">
      <alignment horizontal="center" vertical="center"/>
    </xf>
    <xf numFmtId="49" fontId="3" fillId="6" borderId="22" xfId="2" applyNumberFormat="1" applyFont="1" applyFill="1" applyBorder="1" applyAlignment="1">
      <alignment vertical="center" wrapText="1"/>
    </xf>
    <xf numFmtId="49" fontId="3" fillId="6" borderId="8" xfId="2" applyNumberFormat="1" applyFont="1" applyFill="1" applyBorder="1" applyAlignment="1">
      <alignment vertical="center" wrapText="1"/>
    </xf>
    <xf numFmtId="49" fontId="3" fillId="6" borderId="9" xfId="2" applyNumberFormat="1" applyFont="1" applyFill="1" applyBorder="1" applyAlignment="1">
      <alignment vertical="center" wrapText="1"/>
    </xf>
    <xf numFmtId="0" fontId="0" fillId="7" borderId="5" xfId="2" applyFont="1" applyFill="1" applyBorder="1" applyAlignment="1">
      <alignment horizontal="center" vertical="center"/>
    </xf>
    <xf numFmtId="0" fontId="1" fillId="7" borderId="5" xfId="2" applyFont="1" applyFill="1" applyBorder="1" applyAlignment="1">
      <alignment horizontal="center" vertical="center"/>
    </xf>
    <xf numFmtId="44" fontId="1" fillId="7" borderId="6" xfId="6" applyFont="1" applyFill="1" applyBorder="1" applyAlignment="1">
      <alignment vertical="center"/>
    </xf>
    <xf numFmtId="0" fontId="0" fillId="7" borderId="4" xfId="2" applyFont="1" applyFill="1" applyBorder="1" applyAlignment="1">
      <alignment horizontal="center" vertical="center"/>
    </xf>
    <xf numFmtId="49" fontId="0" fillId="7" borderId="5" xfId="2" applyNumberFormat="1" applyFont="1" applyFill="1" applyBorder="1" applyAlignment="1">
      <alignment vertical="center" wrapText="1"/>
    </xf>
    <xf numFmtId="49" fontId="0" fillId="7" borderId="5" xfId="2" applyNumberFormat="1" applyFont="1" applyFill="1" applyBorder="1" applyAlignment="1">
      <alignment horizontal="center" vertical="center"/>
    </xf>
    <xf numFmtId="49" fontId="0" fillId="7" borderId="5" xfId="2" applyNumberFormat="1" applyFont="1" applyFill="1" applyBorder="1" applyAlignment="1">
      <alignment horizontal="center" vertical="center" wrapText="1"/>
    </xf>
    <xf numFmtId="0" fontId="9" fillId="7" borderId="5" xfId="2" applyFont="1" applyFill="1" applyBorder="1" applyAlignment="1">
      <alignment vertical="center" wrapText="1"/>
    </xf>
    <xf numFmtId="3" fontId="1" fillId="7" borderId="5" xfId="2" applyNumberFormat="1" applyFont="1" applyFill="1" applyBorder="1" applyAlignment="1">
      <alignment horizontal="center" vertical="center"/>
    </xf>
    <xf numFmtId="0" fontId="0" fillId="0" borderId="8" xfId="2" applyFont="1" applyBorder="1" applyAlignment="1">
      <alignment horizontal="center" vertical="center"/>
    </xf>
    <xf numFmtId="166" fontId="1" fillId="0" borderId="8" xfId="4" applyNumberFormat="1" applyFont="1" applyFill="1" applyBorder="1" applyAlignment="1">
      <alignment vertical="center"/>
    </xf>
    <xf numFmtId="44" fontId="1" fillId="0" borderId="9" xfId="6" applyFont="1" applyBorder="1" applyAlignment="1">
      <alignment vertical="center"/>
    </xf>
    <xf numFmtId="49" fontId="0" fillId="0" borderId="22" xfId="2" applyNumberFormat="1" applyFont="1" applyBorder="1" applyAlignment="1">
      <alignment vertical="center" wrapText="1"/>
    </xf>
    <xf numFmtId="0" fontId="7" fillId="5" borderId="2" xfId="2" applyFont="1" applyFill="1" applyBorder="1" applyAlignment="1">
      <alignment horizontal="center" vertical="center" wrapText="1"/>
    </xf>
    <xf numFmtId="44" fontId="1" fillId="7" borderId="5" xfId="6" applyFont="1" applyFill="1" applyBorder="1" applyAlignment="1">
      <alignment vertical="center"/>
    </xf>
    <xf numFmtId="44" fontId="1" fillId="0" borderId="5" xfId="6" applyFont="1" applyFill="1" applyBorder="1" applyAlignment="1">
      <alignment vertical="center"/>
    </xf>
    <xf numFmtId="44" fontId="1" fillId="6" borderId="8" xfId="6" applyFont="1" applyFill="1" applyBorder="1" applyAlignment="1">
      <alignment vertical="center"/>
    </xf>
    <xf numFmtId="44" fontId="3" fillId="6" borderId="8" xfId="6" applyFont="1" applyFill="1" applyBorder="1" applyAlignment="1">
      <alignment vertical="center" wrapText="1"/>
    </xf>
    <xf numFmtId="49" fontId="0" fillId="7" borderId="22" xfId="2" applyNumberFormat="1" applyFont="1" applyFill="1" applyBorder="1" applyAlignment="1">
      <alignment vertical="center" wrapText="1"/>
    </xf>
    <xf numFmtId="0" fontId="0" fillId="3" borderId="4" xfId="2" applyFont="1" applyFill="1" applyBorder="1" applyAlignment="1">
      <alignment horizontal="center" vertical="center"/>
    </xf>
    <xf numFmtId="49" fontId="0" fillId="3" borderId="18" xfId="2" applyNumberFormat="1" applyFont="1" applyFill="1" applyBorder="1" applyAlignment="1">
      <alignment vertical="center" wrapText="1"/>
    </xf>
    <xf numFmtId="49" fontId="0" fillId="3" borderId="18" xfId="2" applyNumberFormat="1" applyFont="1" applyFill="1" applyBorder="1" applyAlignment="1">
      <alignment horizontal="center" vertical="center"/>
    </xf>
    <xf numFmtId="0" fontId="0" fillId="3" borderId="18" xfId="2" applyFont="1" applyFill="1" applyBorder="1" applyAlignment="1">
      <alignment horizontal="center" vertical="center"/>
    </xf>
    <xf numFmtId="0" fontId="1" fillId="3" borderId="18" xfId="2" applyFont="1" applyFill="1" applyBorder="1" applyAlignment="1">
      <alignment horizontal="center" vertical="center"/>
    </xf>
    <xf numFmtId="49" fontId="0" fillId="7" borderId="8" xfId="2" applyNumberFormat="1" applyFont="1" applyFill="1" applyBorder="1" applyAlignment="1">
      <alignment vertical="center" wrapText="1"/>
    </xf>
    <xf numFmtId="49" fontId="0" fillId="7" borderId="18" xfId="2" applyNumberFormat="1" applyFont="1" applyFill="1" applyBorder="1" applyAlignment="1">
      <alignment horizontal="center" vertical="center"/>
    </xf>
    <xf numFmtId="0" fontId="1" fillId="7" borderId="18" xfId="2" applyFont="1" applyFill="1" applyBorder="1" applyAlignment="1">
      <alignment horizontal="center" vertical="center"/>
    </xf>
    <xf numFmtId="49" fontId="3" fillId="6" borderId="8" xfId="2" applyNumberFormat="1" applyFont="1" applyFill="1" applyBorder="1" applyAlignment="1">
      <alignment horizontal="center" vertical="center"/>
    </xf>
    <xf numFmtId="0" fontId="3" fillId="6" borderId="8" xfId="2" applyFont="1" applyFill="1" applyBorder="1" applyAlignment="1">
      <alignment horizontal="center" vertical="center"/>
    </xf>
    <xf numFmtId="166" fontId="3" fillId="6" borderId="8" xfId="4" applyNumberFormat="1" applyFont="1" applyFill="1" applyBorder="1" applyAlignment="1">
      <alignment vertical="center"/>
    </xf>
    <xf numFmtId="166" fontId="3" fillId="6" borderId="32" xfId="2" applyNumberFormat="1" applyFont="1" applyFill="1" applyBorder="1" applyAlignment="1">
      <alignment vertical="center"/>
    </xf>
    <xf numFmtId="0" fontId="3" fillId="6" borderId="7" xfId="2" applyFont="1" applyFill="1" applyBorder="1" applyAlignment="1">
      <alignment horizontal="center" vertical="center"/>
    </xf>
    <xf numFmtId="0" fontId="8" fillId="0" borderId="20" xfId="2" applyFont="1" applyBorder="1" applyAlignment="1">
      <alignment horizontal="center" vertical="center" wrapText="1"/>
    </xf>
    <xf numFmtId="0" fontId="0" fillId="0" borderId="16" xfId="0" applyBorder="1"/>
    <xf numFmtId="0" fontId="0" fillId="0" borderId="21" xfId="0" applyBorder="1"/>
    <xf numFmtId="44" fontId="1" fillId="3" borderId="19" xfId="6" applyFont="1" applyFill="1" applyBorder="1" applyAlignment="1">
      <alignment vertical="center"/>
    </xf>
    <xf numFmtId="44" fontId="1" fillId="7" borderId="18" xfId="6" applyFont="1" applyFill="1" applyBorder="1" applyAlignment="1">
      <alignment vertical="center"/>
    </xf>
    <xf numFmtId="44" fontId="1" fillId="7" borderId="19" xfId="6" applyFont="1" applyFill="1" applyBorder="1" applyAlignment="1">
      <alignment vertical="center"/>
    </xf>
    <xf numFmtId="0" fontId="2" fillId="2" borderId="33" xfId="2" applyFont="1" applyFill="1" applyBorder="1" applyAlignment="1">
      <alignment vertical="center"/>
    </xf>
    <xf numFmtId="0" fontId="2" fillId="2" borderId="34" xfId="2" applyFont="1" applyFill="1" applyBorder="1" applyAlignment="1">
      <alignment vertical="center"/>
    </xf>
    <xf numFmtId="44" fontId="2" fillId="2" borderId="35" xfId="6" applyFont="1" applyFill="1" applyBorder="1" applyAlignment="1">
      <alignment vertical="center"/>
    </xf>
    <xf numFmtId="0" fontId="2" fillId="2" borderId="37" xfId="2" applyFont="1" applyFill="1" applyBorder="1" applyAlignment="1">
      <alignment vertical="center"/>
    </xf>
    <xf numFmtId="44" fontId="2" fillId="2" borderId="38" xfId="6" applyFont="1" applyFill="1" applyBorder="1" applyAlignment="1">
      <alignment vertical="center"/>
    </xf>
    <xf numFmtId="49" fontId="2" fillId="2" borderId="36" xfId="2" applyNumberFormat="1" applyFont="1" applyFill="1" applyBorder="1" applyAlignment="1">
      <alignment vertical="center"/>
    </xf>
    <xf numFmtId="0" fontId="13" fillId="2" borderId="37" xfId="0" applyFont="1" applyFill="1" applyBorder="1" applyAlignment="1">
      <alignment vertical="center"/>
    </xf>
    <xf numFmtId="44" fontId="1" fillId="2" borderId="8" xfId="6" applyFont="1" applyFill="1" applyBorder="1" applyAlignment="1">
      <alignment vertical="center"/>
    </xf>
    <xf numFmtId="44" fontId="3" fillId="6" borderId="8" xfId="6" applyFont="1" applyFill="1" applyBorder="1" applyAlignment="1">
      <alignment vertical="center"/>
    </xf>
    <xf numFmtId="44" fontId="3" fillId="6" borderId="32" xfId="6" applyFont="1" applyFill="1" applyBorder="1" applyAlignment="1">
      <alignment vertical="center"/>
    </xf>
    <xf numFmtId="0" fontId="2" fillId="2" borderId="39" xfId="2" applyFont="1" applyFill="1" applyBorder="1" applyAlignment="1">
      <alignment vertical="center"/>
    </xf>
    <xf numFmtId="49" fontId="2" fillId="2" borderId="40" xfId="2" applyNumberFormat="1" applyFont="1" applyFill="1" applyBorder="1" applyAlignment="1">
      <alignment vertical="center"/>
    </xf>
    <xf numFmtId="0" fontId="2" fillId="2" borderId="40" xfId="2" applyFont="1" applyFill="1" applyBorder="1" applyAlignment="1">
      <alignment vertical="center"/>
    </xf>
    <xf numFmtId="44" fontId="2" fillId="2" borderId="41" xfId="6" applyFont="1" applyFill="1" applyBorder="1" applyAlignment="1">
      <alignment vertical="center"/>
    </xf>
    <xf numFmtId="49" fontId="1" fillId="7" borderId="5" xfId="2" applyNumberFormat="1" applyFont="1" applyFill="1" applyBorder="1" applyAlignment="1">
      <alignment horizontal="center" vertical="center" wrapText="1"/>
    </xf>
    <xf numFmtId="0" fontId="14" fillId="0" borderId="0" xfId="2" applyFont="1" applyAlignment="1">
      <alignment vertical="center"/>
    </xf>
    <xf numFmtId="2" fontId="6" fillId="0" borderId="0" xfId="2" applyNumberFormat="1" applyFont="1" applyAlignment="1">
      <alignment vertical="center"/>
    </xf>
    <xf numFmtId="49" fontId="3" fillId="6" borderId="44" xfId="2" applyNumberFormat="1" applyFont="1" applyFill="1" applyBorder="1" applyAlignment="1">
      <alignment vertical="center" wrapText="1"/>
    </xf>
    <xf numFmtId="0" fontId="7" fillId="4" borderId="45" xfId="2" applyFont="1" applyFill="1" applyBorder="1" applyAlignment="1">
      <alignment horizontal="center" vertical="center"/>
    </xf>
    <xf numFmtId="0" fontId="7" fillId="4" borderId="46" xfId="2" applyFont="1" applyFill="1" applyBorder="1" applyAlignment="1">
      <alignment horizontal="center" vertical="center" wrapText="1"/>
    </xf>
    <xf numFmtId="0" fontId="7" fillId="4" borderId="46" xfId="2" applyFont="1" applyFill="1" applyBorder="1" applyAlignment="1">
      <alignment horizontal="center" vertical="center"/>
    </xf>
    <xf numFmtId="0" fontId="3" fillId="3" borderId="4" xfId="2" applyFont="1" applyFill="1" applyBorder="1" applyAlignment="1">
      <alignment horizontal="center" vertical="center"/>
    </xf>
    <xf numFmtId="49" fontId="0" fillId="3" borderId="5" xfId="2" applyNumberFormat="1" applyFont="1" applyFill="1" applyBorder="1" applyAlignment="1">
      <alignment vertical="center" wrapText="1"/>
    </xf>
    <xf numFmtId="49" fontId="0" fillId="3" borderId="5" xfId="2" applyNumberFormat="1" applyFont="1" applyFill="1" applyBorder="1" applyAlignment="1">
      <alignment horizontal="center" vertical="center"/>
    </xf>
    <xf numFmtId="44" fontId="1" fillId="3" borderId="5" xfId="6" applyFont="1" applyFill="1" applyBorder="1" applyAlignment="1">
      <alignment vertical="center"/>
    </xf>
    <xf numFmtId="0" fontId="3" fillId="7" borderId="4" xfId="2" applyFont="1" applyFill="1" applyBorder="1" applyAlignment="1">
      <alignment horizontal="center" vertical="center"/>
    </xf>
    <xf numFmtId="0" fontId="0" fillId="0" borderId="0" xfId="0" applyAlignment="1">
      <alignment vertical="center"/>
    </xf>
    <xf numFmtId="0" fontId="3" fillId="0" borderId="4" xfId="2" applyFont="1" applyBorder="1" applyAlignment="1">
      <alignment horizontal="center" vertical="center"/>
    </xf>
    <xf numFmtId="0" fontId="2" fillId="0" borderId="13" xfId="2" applyFont="1" applyBorder="1" applyAlignment="1">
      <alignment horizontal="left" vertical="center"/>
    </xf>
    <xf numFmtId="0" fontId="2" fillId="0" borderId="14" xfId="2" applyFont="1" applyBorder="1" applyAlignment="1">
      <alignment horizontal="right" vertical="center"/>
    </xf>
    <xf numFmtId="0" fontId="1" fillId="0" borderId="14" xfId="2" applyFont="1" applyBorder="1" applyAlignment="1">
      <alignment horizontal="center" vertical="center"/>
    </xf>
    <xf numFmtId="164" fontId="1" fillId="0" borderId="14" xfId="4" applyNumberFormat="1" applyFont="1" applyBorder="1" applyAlignment="1">
      <alignment vertical="center"/>
    </xf>
    <xf numFmtId="49" fontId="7" fillId="5" borderId="47" xfId="2" applyNumberFormat="1" applyFont="1" applyFill="1" applyBorder="1" applyAlignment="1">
      <alignment horizontal="center" vertical="center"/>
    </xf>
    <xf numFmtId="49" fontId="7" fillId="5" borderId="48" xfId="2" applyNumberFormat="1" applyFont="1" applyFill="1" applyBorder="1" applyAlignment="1">
      <alignment vertical="center" wrapText="1"/>
    </xf>
    <xf numFmtId="49" fontId="7" fillId="5" borderId="48" xfId="2" applyNumberFormat="1" applyFont="1" applyFill="1" applyBorder="1" applyAlignment="1">
      <alignment horizontal="center" vertical="center"/>
    </xf>
    <xf numFmtId="49" fontId="7" fillId="5" borderId="49" xfId="3" applyNumberFormat="1" applyFont="1" applyFill="1" applyBorder="1" applyAlignment="1">
      <alignment horizontal="center" vertical="center"/>
    </xf>
    <xf numFmtId="49" fontId="7" fillId="5" borderId="50" xfId="2" applyNumberFormat="1" applyFont="1" applyFill="1" applyBorder="1" applyAlignment="1">
      <alignment horizontal="center" vertical="center"/>
    </xf>
    <xf numFmtId="49" fontId="7" fillId="5" borderId="51" xfId="2" applyNumberFormat="1" applyFont="1" applyFill="1" applyBorder="1" applyAlignment="1">
      <alignment vertical="center" wrapText="1"/>
    </xf>
    <xf numFmtId="49" fontId="7" fillId="5" borderId="51" xfId="2" applyNumberFormat="1" applyFont="1" applyFill="1" applyBorder="1" applyAlignment="1">
      <alignment horizontal="center" vertical="center"/>
    </xf>
    <xf numFmtId="44" fontId="1" fillId="0" borderId="6" xfId="4" applyNumberFormat="1" applyFont="1" applyBorder="1" applyAlignment="1">
      <alignment vertical="center"/>
    </xf>
    <xf numFmtId="44" fontId="0" fillId="7" borderId="6" xfId="4" applyNumberFormat="1" applyFont="1" applyFill="1" applyBorder="1" applyAlignment="1">
      <alignment vertical="center"/>
    </xf>
    <xf numFmtId="49" fontId="7" fillId="5" borderId="20" xfId="2" applyNumberFormat="1" applyFont="1" applyFill="1" applyBorder="1" applyAlignment="1">
      <alignment horizontal="center" vertical="center"/>
    </xf>
    <xf numFmtId="49" fontId="7" fillId="5" borderId="16" xfId="2" applyNumberFormat="1" applyFont="1" applyFill="1" applyBorder="1" applyAlignment="1">
      <alignment vertical="center" wrapText="1"/>
    </xf>
    <xf numFmtId="49" fontId="7" fillId="5" borderId="16" xfId="2" applyNumberFormat="1" applyFont="1" applyFill="1" applyBorder="1" applyAlignment="1">
      <alignment horizontal="center" vertical="center"/>
    </xf>
    <xf numFmtId="49" fontId="7" fillId="5" borderId="21" xfId="3" applyNumberFormat="1" applyFont="1" applyFill="1" applyBorder="1" applyAlignment="1">
      <alignment horizontal="center" vertical="center"/>
    </xf>
    <xf numFmtId="0" fontId="2" fillId="0" borderId="20" xfId="2" applyFont="1" applyBorder="1" applyAlignment="1">
      <alignment horizontal="left" vertical="center"/>
    </xf>
    <xf numFmtId="0" fontId="2" fillId="0" borderId="16" xfId="2" applyFont="1" applyBorder="1" applyAlignment="1">
      <alignment horizontal="right" vertical="center"/>
    </xf>
    <xf numFmtId="0" fontId="1" fillId="0" borderId="16" xfId="2" applyFont="1" applyBorder="1" applyAlignment="1">
      <alignment horizontal="center" vertical="center"/>
    </xf>
    <xf numFmtId="164" fontId="1" fillId="0" borderId="16" xfId="4" applyNumberFormat="1" applyFont="1" applyBorder="1" applyAlignment="1">
      <alignment vertical="center"/>
    </xf>
    <xf numFmtId="44" fontId="0" fillId="0" borderId="6" xfId="4" applyNumberFormat="1" applyFont="1" applyFill="1" applyBorder="1" applyAlignment="1">
      <alignment vertical="center"/>
    </xf>
    <xf numFmtId="49" fontId="2" fillId="2" borderId="25" xfId="2" applyNumberFormat="1" applyFont="1" applyFill="1" applyBorder="1" applyAlignment="1">
      <alignment horizontal="left" vertical="center"/>
    </xf>
    <xf numFmtId="0" fontId="16" fillId="2" borderId="53" xfId="2" applyFont="1" applyFill="1" applyBorder="1" applyAlignment="1">
      <alignment vertical="center" wrapText="1"/>
    </xf>
    <xf numFmtId="0" fontId="16" fillId="2" borderId="53" xfId="2" applyFont="1" applyFill="1" applyBorder="1" applyAlignment="1">
      <alignment horizontal="center" vertical="center"/>
    </xf>
    <xf numFmtId="44" fontId="16" fillId="2" borderId="53" xfId="6" applyFont="1" applyFill="1" applyBorder="1" applyAlignment="1">
      <alignment vertical="center"/>
    </xf>
    <xf numFmtId="49" fontId="7" fillId="5" borderId="54" xfId="2" applyNumberFormat="1" applyFont="1" applyFill="1" applyBorder="1" applyAlignment="1">
      <alignment horizontal="center" vertical="center"/>
    </xf>
    <xf numFmtId="49" fontId="7" fillId="5" borderId="54" xfId="3" applyNumberFormat="1" applyFont="1" applyFill="1" applyBorder="1" applyAlignment="1">
      <alignment horizontal="center" vertical="center"/>
    </xf>
    <xf numFmtId="49" fontId="0" fillId="0" borderId="22" xfId="2" applyNumberFormat="1" applyFont="1" applyBorder="1" applyAlignment="1">
      <alignment horizontal="center" vertical="center"/>
    </xf>
    <xf numFmtId="44" fontId="1" fillId="0" borderId="22" xfId="6" applyFont="1" applyBorder="1" applyAlignment="1">
      <alignment vertical="center"/>
    </xf>
    <xf numFmtId="49" fontId="0" fillId="7" borderId="22" xfId="2" applyNumberFormat="1" applyFont="1" applyFill="1" applyBorder="1" applyAlignment="1">
      <alignment horizontal="center" vertical="center"/>
    </xf>
    <xf numFmtId="44" fontId="0" fillId="7" borderId="22" xfId="6" applyFont="1" applyFill="1" applyBorder="1" applyAlignment="1">
      <alignment vertical="center"/>
    </xf>
    <xf numFmtId="49" fontId="7" fillId="5" borderId="51" xfId="3" applyNumberFormat="1" applyFont="1" applyFill="1" applyBorder="1" applyAlignment="1">
      <alignment horizontal="center" vertical="center"/>
    </xf>
    <xf numFmtId="44" fontId="1" fillId="0" borderId="22" xfId="4" applyNumberFormat="1" applyFont="1" applyBorder="1" applyAlignment="1">
      <alignment vertical="center"/>
    </xf>
    <xf numFmtId="44" fontId="0" fillId="7" borderId="22" xfId="4" applyNumberFormat="1" applyFont="1" applyFill="1" applyBorder="1" applyAlignment="1">
      <alignment vertical="center"/>
    </xf>
    <xf numFmtId="49" fontId="6" fillId="0" borderId="0" xfId="2" applyNumberFormat="1" applyFont="1" applyAlignment="1">
      <alignment vertical="center"/>
    </xf>
    <xf numFmtId="49" fontId="7" fillId="5" borderId="16" xfId="3" applyNumberFormat="1" applyFont="1" applyFill="1" applyBorder="1" applyAlignment="1">
      <alignment horizontal="center" vertical="center"/>
    </xf>
    <xf numFmtId="49" fontId="7" fillId="5" borderId="29" xfId="3" applyNumberFormat="1" applyFont="1" applyFill="1" applyBorder="1" applyAlignment="1">
      <alignment horizontal="center" vertical="center"/>
    </xf>
    <xf numFmtId="44" fontId="0" fillId="0" borderId="22" xfId="4" applyNumberFormat="1" applyFont="1" applyFill="1" applyBorder="1" applyAlignment="1">
      <alignment vertical="center"/>
    </xf>
    <xf numFmtId="164" fontId="2" fillId="0" borderId="15" xfId="4" applyNumberFormat="1" applyFont="1" applyBorder="1" applyAlignment="1">
      <alignment vertical="center"/>
    </xf>
    <xf numFmtId="0" fontId="2" fillId="2" borderId="20" xfId="2" applyFont="1" applyFill="1" applyBorder="1" applyAlignment="1">
      <alignment vertical="center"/>
    </xf>
    <xf numFmtId="0" fontId="2" fillId="2" borderId="16" xfId="2" applyFont="1" applyFill="1" applyBorder="1" applyAlignment="1">
      <alignment vertical="center"/>
    </xf>
    <xf numFmtId="44" fontId="2" fillId="2" borderId="56" xfId="6" applyFont="1" applyFill="1" applyBorder="1" applyAlignment="1">
      <alignment vertical="center"/>
    </xf>
    <xf numFmtId="0" fontId="2" fillId="2" borderId="57" xfId="2" applyFont="1" applyFill="1" applyBorder="1" applyAlignment="1">
      <alignment vertical="center"/>
    </xf>
    <xf numFmtId="0" fontId="2" fillId="2" borderId="58" xfId="2" applyFont="1" applyFill="1" applyBorder="1" applyAlignment="1">
      <alignment vertical="center"/>
    </xf>
    <xf numFmtId="10" fontId="2" fillId="2" borderId="58" xfId="5" applyNumberFormat="1" applyFont="1" applyFill="1" applyBorder="1" applyAlignment="1">
      <alignment horizontal="center" vertical="center"/>
    </xf>
    <xf numFmtId="44" fontId="2" fillId="2" borderId="59" xfId="6" applyFont="1" applyFill="1" applyBorder="1" applyAlignment="1">
      <alignment vertical="center"/>
    </xf>
    <xf numFmtId="0" fontId="2" fillId="2" borderId="52" xfId="2" applyFont="1" applyFill="1" applyBorder="1" applyAlignment="1">
      <alignment vertical="center"/>
    </xf>
    <xf numFmtId="0" fontId="2" fillId="2" borderId="42" xfId="2" applyFont="1" applyFill="1" applyBorder="1" applyAlignment="1">
      <alignment vertical="center"/>
    </xf>
    <xf numFmtId="44" fontId="2" fillId="2" borderId="55" xfId="6" applyFont="1" applyFill="1" applyBorder="1" applyAlignment="1">
      <alignment vertical="center"/>
    </xf>
    <xf numFmtId="0" fontId="3" fillId="9" borderId="20" xfId="0" applyFont="1" applyFill="1" applyBorder="1" applyAlignment="1">
      <alignment vertical="center"/>
    </xf>
    <xf numFmtId="0" fontId="2" fillId="5" borderId="21" xfId="2" applyFont="1" applyFill="1" applyBorder="1" applyAlignment="1">
      <alignment horizontal="center" vertical="center"/>
    </xf>
    <xf numFmtId="0" fontId="20" fillId="0" borderId="23" xfId="0" applyFont="1" applyBorder="1" applyAlignment="1">
      <alignment vertical="center"/>
    </xf>
    <xf numFmtId="44" fontId="0" fillId="0" borderId="24" xfId="6" applyFont="1" applyBorder="1" applyAlignment="1">
      <alignment vertical="center"/>
    </xf>
    <xf numFmtId="0" fontId="20" fillId="7" borderId="23" xfId="0" applyFont="1" applyFill="1" applyBorder="1" applyAlignment="1">
      <alignment vertical="center"/>
    </xf>
    <xf numFmtId="44" fontId="0" fillId="7" borderId="24" xfId="6" applyFont="1" applyFill="1" applyBorder="1" applyAlignment="1">
      <alignment vertical="center"/>
    </xf>
    <xf numFmtId="0" fontId="15" fillId="2" borderId="23" xfId="0" applyFont="1" applyFill="1" applyBorder="1" applyAlignment="1">
      <alignment horizontal="right" vertical="center"/>
    </xf>
    <xf numFmtId="44" fontId="7" fillId="2" borderId="24" xfId="6" applyFont="1" applyFill="1" applyBorder="1" applyAlignment="1">
      <alignment vertical="center"/>
    </xf>
    <xf numFmtId="44" fontId="0" fillId="0" borderId="0" xfId="0" applyNumberFormat="1" applyAlignment="1">
      <alignment vertical="center"/>
    </xf>
    <xf numFmtId="166" fontId="0" fillId="0" borderId="0" xfId="0" applyNumberFormat="1" applyAlignment="1">
      <alignment vertical="center"/>
    </xf>
    <xf numFmtId="0" fontId="2" fillId="0" borderId="0" xfId="0" applyFont="1" applyAlignment="1">
      <alignment horizontal="right" vertical="center"/>
    </xf>
    <xf numFmtId="44" fontId="7" fillId="0" borderId="0" xfId="6" applyFont="1" applyFill="1" applyAlignment="1">
      <alignment vertical="center"/>
    </xf>
    <xf numFmtId="49" fontId="8" fillId="10" borderId="20" xfId="0" applyNumberFormat="1" applyFont="1" applyFill="1" applyBorder="1" applyAlignment="1">
      <alignment vertical="center"/>
    </xf>
    <xf numFmtId="0" fontId="15" fillId="2" borderId="52" xfId="0" applyFont="1" applyFill="1" applyBorder="1" applyAlignment="1">
      <alignment horizontal="right" vertical="center"/>
    </xf>
    <xf numFmtId="44" fontId="7" fillId="2" borderId="43" xfId="6" applyFont="1" applyFill="1" applyBorder="1" applyAlignment="1">
      <alignment vertical="center"/>
    </xf>
    <xf numFmtId="49" fontId="0" fillId="0" borderId="0" xfId="0" applyNumberFormat="1" applyAlignment="1">
      <alignment vertical="center"/>
    </xf>
    <xf numFmtId="49" fontId="3" fillId="11" borderId="20" xfId="0" applyNumberFormat="1" applyFont="1" applyFill="1" applyBorder="1" applyAlignment="1">
      <alignment vertical="center"/>
    </xf>
    <xf numFmtId="0" fontId="20" fillId="0" borderId="23" xfId="0" applyFont="1" applyBorder="1" applyAlignment="1">
      <alignment vertical="center" wrapText="1"/>
    </xf>
    <xf numFmtId="49" fontId="20" fillId="7" borderId="23" xfId="0" applyNumberFormat="1" applyFont="1" applyFill="1" applyBorder="1" applyAlignment="1">
      <alignment vertical="center" wrapText="1"/>
    </xf>
    <xf numFmtId="0" fontId="0" fillId="0" borderId="20" xfId="0" applyBorder="1" applyAlignment="1">
      <alignment vertical="center"/>
    </xf>
    <xf numFmtId="0" fontId="2" fillId="2" borderId="60" xfId="0" applyFont="1" applyFill="1" applyBorder="1" applyAlignment="1">
      <alignment horizontal="right" vertical="center"/>
    </xf>
    <xf numFmtId="44" fontId="0" fillId="0" borderId="60" xfId="0" applyNumberFormat="1" applyBorder="1" applyAlignment="1">
      <alignment vertical="center"/>
    </xf>
    <xf numFmtId="0" fontId="2" fillId="2" borderId="61" xfId="0" applyFont="1" applyFill="1" applyBorder="1" applyAlignment="1">
      <alignment horizontal="right" vertical="center"/>
    </xf>
    <xf numFmtId="44" fontId="0" fillId="0" borderId="61" xfId="0" applyNumberFormat="1" applyBorder="1" applyAlignment="1">
      <alignment vertical="center"/>
    </xf>
    <xf numFmtId="0" fontId="2" fillId="2" borderId="62" xfId="0" applyFont="1" applyFill="1" applyBorder="1" applyAlignment="1">
      <alignment horizontal="right" vertical="center"/>
    </xf>
    <xf numFmtId="44" fontId="0" fillId="0" borderId="62" xfId="0" applyNumberFormat="1" applyBorder="1" applyAlignment="1">
      <alignment vertical="center"/>
    </xf>
    <xf numFmtId="164" fontId="1" fillId="0" borderId="42" xfId="4" applyNumberFormat="1" applyFont="1" applyBorder="1" applyAlignment="1">
      <alignment vertical="center"/>
    </xf>
    <xf numFmtId="0" fontId="2" fillId="0" borderId="52" xfId="2" applyFont="1" applyBorder="1" applyAlignment="1">
      <alignment horizontal="left" vertical="center"/>
    </xf>
    <xf numFmtId="0" fontId="2" fillId="0" borderId="42" xfId="2" applyFont="1" applyBorder="1" applyAlignment="1">
      <alignment horizontal="right" vertical="center"/>
    </xf>
    <xf numFmtId="0" fontId="1" fillId="0" borderId="42" xfId="2" applyFont="1" applyBorder="1" applyAlignment="1">
      <alignment horizontal="center" vertical="center"/>
    </xf>
    <xf numFmtId="49" fontId="2" fillId="2" borderId="13" xfId="2" applyNumberFormat="1" applyFont="1" applyFill="1" applyBorder="1" applyAlignment="1">
      <alignment horizontal="left" vertical="center"/>
    </xf>
    <xf numFmtId="0" fontId="16" fillId="2" borderId="14" xfId="2" applyFont="1" applyFill="1" applyBorder="1" applyAlignment="1">
      <alignment vertical="center" wrapText="1"/>
    </xf>
    <xf numFmtId="0" fontId="16" fillId="2" borderId="14" xfId="2" applyFont="1" applyFill="1" applyBorder="1" applyAlignment="1">
      <alignment horizontal="center" vertical="center"/>
    </xf>
    <xf numFmtId="44" fontId="16" fillId="2" borderId="14" xfId="6" applyFont="1" applyFill="1" applyBorder="1" applyAlignment="1">
      <alignment vertical="center"/>
    </xf>
    <xf numFmtId="44" fontId="16" fillId="2" borderId="15" xfId="6" applyFont="1" applyFill="1" applyBorder="1" applyAlignment="1">
      <alignment vertical="center"/>
    </xf>
    <xf numFmtId="49" fontId="0" fillId="0" borderId="18" xfId="2" applyNumberFormat="1" applyFont="1" applyBorder="1" applyAlignment="1">
      <alignment vertical="center" wrapText="1"/>
    </xf>
    <xf numFmtId="49" fontId="0" fillId="0" borderId="22" xfId="2" applyNumberFormat="1" applyFont="1" applyBorder="1" applyAlignment="1">
      <alignment horizontal="center" vertical="center" wrapText="1"/>
    </xf>
    <xf numFmtId="0" fontId="7" fillId="4" borderId="56" xfId="2" applyFont="1" applyFill="1" applyBorder="1" applyAlignment="1">
      <alignment horizontal="center" vertical="center"/>
    </xf>
    <xf numFmtId="44" fontId="7" fillId="5" borderId="3" xfId="3" applyFont="1" applyFill="1" applyBorder="1" applyAlignment="1">
      <alignment horizontal="center" vertical="center"/>
    </xf>
    <xf numFmtId="49" fontId="7" fillId="5" borderId="63" xfId="2" applyNumberFormat="1" applyFont="1" applyFill="1" applyBorder="1" applyAlignment="1">
      <alignment horizontal="center" vertical="center"/>
    </xf>
    <xf numFmtId="0" fontId="2" fillId="4" borderId="28" xfId="2" applyFont="1" applyFill="1" applyBorder="1" applyAlignment="1">
      <alignment horizontal="center" vertical="center" wrapText="1"/>
    </xf>
    <xf numFmtId="0" fontId="2" fillId="5" borderId="2" xfId="2" applyFont="1" applyFill="1" applyBorder="1" applyAlignment="1">
      <alignment horizontal="center" vertical="center" wrapText="1"/>
    </xf>
    <xf numFmtId="44" fontId="1" fillId="3" borderId="6" xfId="6" applyFont="1" applyFill="1" applyBorder="1" applyAlignment="1">
      <alignment vertical="center"/>
    </xf>
    <xf numFmtId="44" fontId="1" fillId="7" borderId="6" xfId="4" applyNumberFormat="1" applyFont="1" applyFill="1" applyBorder="1" applyAlignment="1">
      <alignment vertical="center"/>
    </xf>
    <xf numFmtId="44" fontId="1" fillId="7" borderId="22" xfId="4" applyNumberFormat="1" applyFont="1" applyFill="1" applyBorder="1" applyAlignment="1">
      <alignment vertical="center"/>
    </xf>
    <xf numFmtId="0" fontId="0" fillId="7" borderId="22" xfId="2" applyFont="1" applyFill="1" applyBorder="1" applyAlignment="1">
      <alignment vertical="center" wrapText="1"/>
    </xf>
    <xf numFmtId="0" fontId="6" fillId="0" borderId="0" xfId="2" applyFont="1" applyAlignment="1">
      <alignment horizontal="right" vertical="center"/>
    </xf>
    <xf numFmtId="49" fontId="0" fillId="7" borderId="18" xfId="2" applyNumberFormat="1" applyFont="1" applyFill="1" applyBorder="1" applyAlignment="1">
      <alignment vertical="center" wrapText="1"/>
    </xf>
    <xf numFmtId="0" fontId="0" fillId="7" borderId="18" xfId="2" applyFont="1" applyFill="1" applyBorder="1" applyAlignment="1">
      <alignment horizontal="center" vertical="center"/>
    </xf>
    <xf numFmtId="49" fontId="6" fillId="0" borderId="5" xfId="2" applyNumberFormat="1" applyFont="1" applyBorder="1" applyAlignment="1">
      <alignment vertical="center" wrapText="1"/>
    </xf>
    <xf numFmtId="44" fontId="2" fillId="2" borderId="34" xfId="2" applyNumberFormat="1" applyFont="1" applyFill="1" applyBorder="1" applyAlignment="1">
      <alignment vertical="center"/>
    </xf>
    <xf numFmtId="44" fontId="2" fillId="2" borderId="29" xfId="6" applyFont="1" applyFill="1" applyBorder="1" applyAlignment="1">
      <alignment vertical="center"/>
    </xf>
    <xf numFmtId="0" fontId="0" fillId="0" borderId="22" xfId="2" applyFont="1" applyBorder="1" applyAlignment="1">
      <alignment vertical="center" wrapText="1"/>
    </xf>
    <xf numFmtId="49" fontId="3" fillId="6" borderId="31" xfId="2" applyNumberFormat="1" applyFont="1" applyFill="1" applyBorder="1" applyAlignment="1">
      <alignment vertical="center" wrapText="1"/>
    </xf>
    <xf numFmtId="49" fontId="7" fillId="12" borderId="0" xfId="2" applyNumberFormat="1" applyFont="1" applyFill="1" applyAlignment="1">
      <alignment horizontal="center" vertical="center"/>
    </xf>
    <xf numFmtId="49" fontId="7" fillId="12" borderId="24" xfId="3" applyNumberFormat="1" applyFont="1" applyFill="1" applyBorder="1" applyAlignment="1">
      <alignment horizontal="center" vertical="center"/>
    </xf>
    <xf numFmtId="49" fontId="0" fillId="3" borderId="5" xfId="2" applyNumberFormat="1" applyFont="1" applyFill="1" applyBorder="1" applyAlignment="1">
      <alignment horizontal="center" vertical="center" wrapText="1"/>
    </xf>
    <xf numFmtId="0" fontId="0" fillId="7" borderId="5" xfId="2" applyFont="1" applyFill="1" applyBorder="1" applyAlignment="1">
      <alignment vertical="center" wrapText="1"/>
    </xf>
    <xf numFmtId="0" fontId="0" fillId="3" borderId="5" xfId="2" applyFont="1" applyFill="1" applyBorder="1" applyAlignment="1">
      <alignment horizontal="center" vertical="center"/>
    </xf>
    <xf numFmtId="1" fontId="0" fillId="0" borderId="5" xfId="2" applyNumberFormat="1" applyFont="1" applyBorder="1" applyAlignment="1">
      <alignment horizontal="center" vertical="center"/>
    </xf>
    <xf numFmtId="0" fontId="7" fillId="4" borderId="45" xfId="2" applyFont="1" applyFill="1" applyBorder="1" applyAlignment="1">
      <alignment horizontal="center" vertical="center" wrapText="1"/>
    </xf>
    <xf numFmtId="0" fontId="8" fillId="0" borderId="23" xfId="2" applyFont="1" applyBorder="1" applyAlignment="1">
      <alignment horizontal="center" vertical="center" wrapText="1"/>
    </xf>
    <xf numFmtId="0" fontId="0" fillId="0" borderId="24" xfId="0" applyBorder="1"/>
    <xf numFmtId="44" fontId="0" fillId="3" borderId="6" xfId="4" applyNumberFormat="1" applyFont="1" applyFill="1" applyBorder="1" applyAlignment="1">
      <alignment vertical="center"/>
    </xf>
    <xf numFmtId="49" fontId="7" fillId="12" borderId="8" xfId="2" applyNumberFormat="1" applyFont="1" applyFill="1" applyBorder="1" applyAlignment="1">
      <alignment horizontal="center" vertical="center"/>
    </xf>
    <xf numFmtId="49" fontId="1" fillId="14" borderId="5" xfId="2" applyNumberFormat="1" applyFont="1" applyFill="1" applyBorder="1" applyAlignment="1">
      <alignment vertical="center" wrapText="1"/>
    </xf>
    <xf numFmtId="49" fontId="1" fillId="13" borderId="18" xfId="2" applyNumberFormat="1" applyFont="1" applyFill="1" applyBorder="1" applyAlignment="1">
      <alignment vertical="center" wrapText="1"/>
    </xf>
    <xf numFmtId="49" fontId="0" fillId="13" borderId="18" xfId="2" applyNumberFormat="1" applyFont="1" applyFill="1" applyBorder="1" applyAlignment="1">
      <alignment horizontal="center" vertical="center"/>
    </xf>
    <xf numFmtId="49" fontId="1" fillId="7" borderId="5" xfId="2" applyNumberFormat="1" applyFont="1" applyFill="1" applyBorder="1" applyAlignment="1">
      <alignment vertical="center" wrapText="1"/>
    </xf>
    <xf numFmtId="49" fontId="0" fillId="15" borderId="18" xfId="2" applyNumberFormat="1" applyFont="1" applyFill="1" applyBorder="1" applyAlignment="1">
      <alignment horizontal="center" vertical="center"/>
    </xf>
    <xf numFmtId="49" fontId="27" fillId="12" borderId="7" xfId="2" applyNumberFormat="1" applyFont="1" applyFill="1" applyBorder="1" applyAlignment="1">
      <alignment horizontal="center" vertical="center"/>
    </xf>
    <xf numFmtId="49" fontId="27" fillId="12" borderId="8" xfId="2" applyNumberFormat="1" applyFont="1" applyFill="1" applyBorder="1" applyAlignment="1">
      <alignment vertical="center" wrapText="1"/>
    </xf>
    <xf numFmtId="49" fontId="27" fillId="12" borderId="8" xfId="2" applyNumberFormat="1" applyFont="1" applyFill="1" applyBorder="1" applyAlignment="1">
      <alignment horizontal="center" vertical="center"/>
    </xf>
    <xf numFmtId="49" fontId="27" fillId="12" borderId="9" xfId="3" applyNumberFormat="1" applyFont="1" applyFill="1" applyBorder="1" applyAlignment="1">
      <alignment horizontal="center" vertical="center"/>
    </xf>
    <xf numFmtId="49" fontId="7" fillId="12" borderId="31" xfId="2" applyNumberFormat="1" applyFont="1" applyFill="1" applyBorder="1" applyAlignment="1">
      <alignment horizontal="center" vertical="center"/>
    </xf>
    <xf numFmtId="49" fontId="7" fillId="12" borderId="31" xfId="3" applyNumberFormat="1" applyFont="1" applyFill="1" applyBorder="1" applyAlignment="1">
      <alignment horizontal="center" vertical="center"/>
    </xf>
    <xf numFmtId="49" fontId="7" fillId="12" borderId="19" xfId="3" applyNumberFormat="1" applyFont="1" applyFill="1" applyBorder="1" applyAlignment="1">
      <alignment horizontal="center" vertical="center"/>
    </xf>
    <xf numFmtId="49" fontId="0" fillId="12" borderId="22" xfId="2" applyNumberFormat="1" applyFont="1" applyFill="1" applyBorder="1" applyAlignment="1">
      <alignment horizontal="center" vertical="center"/>
    </xf>
    <xf numFmtId="44" fontId="1" fillId="12" borderId="22" xfId="6" applyFont="1" applyFill="1" applyBorder="1" applyAlignment="1">
      <alignment vertical="center"/>
    </xf>
    <xf numFmtId="44" fontId="1" fillId="12" borderId="6" xfId="6" applyFont="1" applyFill="1" applyBorder="1" applyAlignment="1">
      <alignment vertical="center"/>
    </xf>
    <xf numFmtId="44" fontId="0" fillId="12" borderId="22" xfId="6" applyFont="1" applyFill="1" applyBorder="1" applyAlignment="1">
      <alignment vertical="center"/>
    </xf>
    <xf numFmtId="44" fontId="0" fillId="12" borderId="6" xfId="6" applyFont="1" applyFill="1" applyBorder="1" applyAlignment="1">
      <alignment vertical="center"/>
    </xf>
    <xf numFmtId="44" fontId="1" fillId="7" borderId="22" xfId="6" applyFont="1" applyFill="1" applyBorder="1" applyAlignment="1">
      <alignment vertical="center"/>
    </xf>
    <xf numFmtId="44" fontId="0" fillId="0" borderId="22" xfId="6" applyFont="1" applyFill="1" applyBorder="1" applyAlignment="1">
      <alignment vertical="center"/>
    </xf>
    <xf numFmtId="44" fontId="0" fillId="0" borderId="6" xfId="6" applyFont="1" applyFill="1" applyBorder="1" applyAlignment="1">
      <alignment vertical="center"/>
    </xf>
    <xf numFmtId="44" fontId="0" fillId="13" borderId="31" xfId="6" applyFont="1" applyFill="1" applyBorder="1" applyAlignment="1">
      <alignment horizontal="center" vertical="center"/>
    </xf>
    <xf numFmtId="44" fontId="0" fillId="15" borderId="31" xfId="6" applyFont="1" applyFill="1" applyBorder="1" applyAlignment="1">
      <alignment horizontal="center" vertical="center"/>
    </xf>
    <xf numFmtId="1" fontId="0" fillId="3" borderId="18" xfId="2" applyNumberFormat="1" applyFont="1" applyFill="1" applyBorder="1" applyAlignment="1">
      <alignment horizontal="center" vertical="center"/>
    </xf>
    <xf numFmtId="1" fontId="1" fillId="7" borderId="18" xfId="2" applyNumberFormat="1" applyFont="1" applyFill="1" applyBorder="1" applyAlignment="1">
      <alignment horizontal="center" vertical="center"/>
    </xf>
    <xf numFmtId="49" fontId="7" fillId="12" borderId="9" xfId="3" applyNumberFormat="1" applyFont="1" applyFill="1" applyBorder="1" applyAlignment="1">
      <alignment horizontal="center" vertical="center"/>
    </xf>
    <xf numFmtId="0" fontId="3" fillId="6" borderId="69" xfId="2" applyFont="1" applyFill="1" applyBorder="1" applyAlignment="1">
      <alignment horizontal="center" vertical="center"/>
    </xf>
    <xf numFmtId="49" fontId="7" fillId="12" borderId="11" xfId="2" applyNumberFormat="1" applyFont="1" applyFill="1" applyBorder="1" applyAlignment="1">
      <alignment horizontal="center" vertical="center"/>
    </xf>
    <xf numFmtId="1" fontId="0" fillId="7" borderId="22" xfId="4" applyNumberFormat="1" applyFont="1" applyFill="1" applyBorder="1" applyAlignment="1">
      <alignment horizontal="center" vertical="center"/>
    </xf>
    <xf numFmtId="44" fontId="0" fillId="7" borderId="9" xfId="4" applyNumberFormat="1" applyFont="1" applyFill="1" applyBorder="1" applyAlignment="1">
      <alignment vertical="center"/>
    </xf>
    <xf numFmtId="44" fontId="0" fillId="7" borderId="5" xfId="4" applyNumberFormat="1" applyFont="1" applyFill="1" applyBorder="1" applyAlignment="1">
      <alignment horizontal="center" vertical="center"/>
    </xf>
    <xf numFmtId="49" fontId="0" fillId="7" borderId="22" xfId="2" applyNumberFormat="1" applyFont="1" applyFill="1" applyBorder="1" applyAlignment="1">
      <alignment horizontal="center" vertical="center" wrapText="1"/>
    </xf>
    <xf numFmtId="0" fontId="24" fillId="6" borderId="22" xfId="0" applyFont="1" applyFill="1" applyBorder="1" applyAlignment="1">
      <alignment horizontal="right" vertical="center"/>
    </xf>
    <xf numFmtId="0" fontId="24" fillId="6" borderId="8" xfId="0" applyFont="1" applyFill="1" applyBorder="1" applyAlignment="1">
      <alignment vertical="center"/>
    </xf>
    <xf numFmtId="49" fontId="0" fillId="6" borderId="8" xfId="2" applyNumberFormat="1" applyFont="1" applyFill="1" applyBorder="1" applyAlignment="1">
      <alignment horizontal="center" vertical="center" wrapText="1"/>
    </xf>
    <xf numFmtId="1" fontId="0" fillId="6" borderId="8" xfId="2" applyNumberFormat="1" applyFont="1" applyFill="1" applyBorder="1" applyAlignment="1">
      <alignment horizontal="center" vertical="center"/>
    </xf>
    <xf numFmtId="44" fontId="0" fillId="6" borderId="32" xfId="4" applyNumberFormat="1" applyFont="1" applyFill="1" applyBorder="1" applyAlignment="1">
      <alignment vertical="center"/>
    </xf>
    <xf numFmtId="0" fontId="24" fillId="6" borderId="7" xfId="0" applyFont="1" applyFill="1" applyBorder="1" applyAlignment="1">
      <alignment horizontal="right" vertical="center"/>
    </xf>
    <xf numFmtId="49" fontId="0" fillId="6" borderId="8" xfId="2" applyNumberFormat="1" applyFont="1" applyFill="1" applyBorder="1" applyAlignment="1">
      <alignment horizontal="center" vertical="center"/>
    </xf>
    <xf numFmtId="49" fontId="0" fillId="6" borderId="9" xfId="2" applyNumberFormat="1" applyFont="1" applyFill="1" applyBorder="1" applyAlignment="1">
      <alignment horizontal="center" vertical="center"/>
    </xf>
    <xf numFmtId="0" fontId="0" fillId="3" borderId="17" xfId="2" applyFont="1" applyFill="1" applyBorder="1" applyAlignment="1">
      <alignment horizontal="center" vertical="center"/>
    </xf>
    <xf numFmtId="49" fontId="0" fillId="0" borderId="18" xfId="2" applyNumberFormat="1" applyFont="1" applyBorder="1" applyAlignment="1">
      <alignment horizontal="center" vertical="center" wrapText="1"/>
    </xf>
    <xf numFmtId="166" fontId="0" fillId="0" borderId="19" xfId="2" applyNumberFormat="1" applyFont="1" applyBorder="1" applyAlignment="1">
      <alignment horizontal="right" vertical="center"/>
    </xf>
    <xf numFmtId="166" fontId="0" fillId="7" borderId="6" xfId="2" applyNumberFormat="1" applyFont="1" applyFill="1" applyBorder="1" applyAlignment="1">
      <alignment horizontal="right" vertical="center"/>
    </xf>
    <xf numFmtId="0" fontId="0" fillId="3" borderId="70" xfId="2" applyFont="1" applyFill="1" applyBorder="1" applyAlignment="1">
      <alignment horizontal="center" vertical="center"/>
    </xf>
    <xf numFmtId="49" fontId="0" fillId="3" borderId="71" xfId="2" applyNumberFormat="1" applyFont="1" applyFill="1" applyBorder="1" applyAlignment="1">
      <alignment vertical="center" wrapText="1"/>
    </xf>
    <xf numFmtId="49" fontId="0" fillId="0" borderId="71" xfId="2" applyNumberFormat="1" applyFont="1" applyBorder="1" applyAlignment="1">
      <alignment horizontal="center" vertical="center" wrapText="1"/>
    </xf>
    <xf numFmtId="166" fontId="0" fillId="0" borderId="55" xfId="2" applyNumberFormat="1" applyFont="1" applyBorder="1" applyAlignment="1">
      <alignment horizontal="right" vertical="center"/>
    </xf>
    <xf numFmtId="0" fontId="3" fillId="0" borderId="47" xfId="2" applyFont="1" applyBorder="1" applyAlignment="1">
      <alignment horizontal="center" vertical="center"/>
    </xf>
    <xf numFmtId="49" fontId="0" fillId="0" borderId="48" xfId="2" applyNumberFormat="1" applyFont="1" applyBorder="1" applyAlignment="1">
      <alignment vertical="center" wrapText="1"/>
    </xf>
    <xf numFmtId="49" fontId="0" fillId="0" borderId="48" xfId="2" applyNumberFormat="1" applyFont="1" applyBorder="1" applyAlignment="1">
      <alignment horizontal="center" vertical="center"/>
    </xf>
    <xf numFmtId="0" fontId="3" fillId="7" borderId="64" xfId="2" applyFont="1" applyFill="1" applyBorder="1" applyAlignment="1">
      <alignment horizontal="center" vertical="center"/>
    </xf>
    <xf numFmtId="49" fontId="0" fillId="7" borderId="65" xfId="2" applyNumberFormat="1" applyFont="1" applyFill="1" applyBorder="1" applyAlignment="1">
      <alignment vertical="center" wrapText="1"/>
    </xf>
    <xf numFmtId="49" fontId="0" fillId="7" borderId="65" xfId="2" applyNumberFormat="1" applyFont="1" applyFill="1" applyBorder="1" applyAlignment="1">
      <alignment horizontal="center" vertical="center"/>
    </xf>
    <xf numFmtId="44" fontId="1" fillId="7" borderId="66" xfId="6" applyFont="1" applyFill="1" applyBorder="1" applyAlignment="1">
      <alignment vertical="center"/>
    </xf>
    <xf numFmtId="0" fontId="3" fillId="7" borderId="72" xfId="2" applyFont="1" applyFill="1" applyBorder="1" applyAlignment="1">
      <alignment horizontal="center" vertical="center"/>
    </xf>
    <xf numFmtId="49" fontId="0" fillId="7" borderId="73" xfId="2" applyNumberFormat="1" applyFont="1" applyFill="1" applyBorder="1" applyAlignment="1">
      <alignment vertical="center" wrapText="1"/>
    </xf>
    <xf numFmtId="0" fontId="3" fillId="0" borderId="17" xfId="2" applyFont="1" applyBorder="1" applyAlignment="1">
      <alignment horizontal="center" vertical="center"/>
    </xf>
    <xf numFmtId="49" fontId="0" fillId="14" borderId="18" xfId="2" applyNumberFormat="1" applyFont="1" applyFill="1" applyBorder="1" applyAlignment="1">
      <alignment vertical="center" wrapText="1"/>
    </xf>
    <xf numFmtId="164" fontId="1" fillId="0" borderId="15" xfId="4" applyNumberFormat="1" applyFont="1" applyBorder="1" applyAlignment="1">
      <alignment vertical="center"/>
    </xf>
    <xf numFmtId="49" fontId="7" fillId="5" borderId="13" xfId="2" applyNumberFormat="1" applyFont="1" applyFill="1" applyBorder="1" applyAlignment="1">
      <alignment horizontal="center" vertical="center"/>
    </xf>
    <xf numFmtId="49" fontId="7" fillId="5" borderId="14" xfId="2" applyNumberFormat="1" applyFont="1" applyFill="1" applyBorder="1" applyAlignment="1">
      <alignment vertical="center" wrapText="1"/>
    </xf>
    <xf numFmtId="49" fontId="7" fillId="5" borderId="14" xfId="2" applyNumberFormat="1" applyFont="1" applyFill="1" applyBorder="1" applyAlignment="1">
      <alignment horizontal="center" vertical="center"/>
    </xf>
    <xf numFmtId="49" fontId="7" fillId="5" borderId="15" xfId="3" applyNumberFormat="1" applyFont="1" applyFill="1" applyBorder="1" applyAlignment="1">
      <alignment horizontal="center" vertical="center"/>
    </xf>
    <xf numFmtId="49" fontId="0" fillId="15" borderId="75" xfId="2" applyNumberFormat="1" applyFont="1" applyFill="1" applyBorder="1" applyAlignment="1">
      <alignment horizontal="center" vertical="center"/>
    </xf>
    <xf numFmtId="49" fontId="0" fillId="7" borderId="76" xfId="2" applyNumberFormat="1" applyFont="1" applyFill="1" applyBorder="1" applyAlignment="1">
      <alignment horizontal="center" vertical="center"/>
    </xf>
    <xf numFmtId="44" fontId="1" fillId="7" borderId="76" xfId="6" applyFont="1" applyFill="1" applyBorder="1" applyAlignment="1">
      <alignment vertical="center"/>
    </xf>
    <xf numFmtId="44" fontId="1" fillId="7" borderId="74" xfId="6" applyFont="1" applyFill="1" applyBorder="1" applyAlignment="1">
      <alignment vertical="center"/>
    </xf>
    <xf numFmtId="44" fontId="16" fillId="2" borderId="29" xfId="6" applyFont="1" applyFill="1" applyBorder="1" applyAlignment="1">
      <alignment vertical="center"/>
    </xf>
    <xf numFmtId="0" fontId="3" fillId="0" borderId="72" xfId="2" applyFont="1" applyBorder="1" applyAlignment="1">
      <alignment horizontal="center" vertical="center"/>
    </xf>
    <xf numFmtId="49" fontId="0" fillId="0" borderId="73" xfId="2" applyNumberFormat="1" applyFont="1" applyBorder="1" applyAlignment="1">
      <alignment vertical="center" wrapText="1"/>
    </xf>
    <xf numFmtId="49" fontId="0" fillId="0" borderId="73" xfId="2" applyNumberFormat="1" applyFont="1" applyBorder="1" applyAlignment="1">
      <alignment horizontal="center" vertical="center"/>
    </xf>
    <xf numFmtId="49" fontId="0" fillId="0" borderId="76" xfId="2" applyNumberFormat="1" applyFont="1" applyBorder="1" applyAlignment="1">
      <alignment horizontal="center" vertical="center"/>
    </xf>
    <xf numFmtId="44" fontId="1" fillId="0" borderId="76" xfId="6" applyFont="1" applyBorder="1" applyAlignment="1">
      <alignment vertical="center"/>
    </xf>
    <xf numFmtId="44" fontId="1" fillId="0" borderId="74" xfId="6" applyFont="1" applyBorder="1" applyAlignment="1">
      <alignment vertical="center"/>
    </xf>
    <xf numFmtId="49" fontId="2" fillId="2" borderId="20" xfId="2" applyNumberFormat="1" applyFont="1" applyFill="1" applyBorder="1" applyAlignment="1">
      <alignment horizontal="left" vertical="center"/>
    </xf>
    <xf numFmtId="0" fontId="16" fillId="2" borderId="16" xfId="2" applyFont="1" applyFill="1" applyBorder="1" applyAlignment="1">
      <alignment vertical="center" wrapText="1"/>
    </xf>
    <xf numFmtId="0" fontId="16" fillId="2" borderId="16" xfId="2" applyFont="1" applyFill="1" applyBorder="1" applyAlignment="1">
      <alignment horizontal="center" vertical="center"/>
    </xf>
    <xf numFmtId="44" fontId="16" fillId="2" borderId="16" xfId="6" applyFont="1" applyFill="1" applyBorder="1" applyAlignment="1">
      <alignment vertical="center"/>
    </xf>
    <xf numFmtId="44" fontId="2" fillId="2" borderId="16" xfId="6" applyFont="1" applyFill="1" applyBorder="1" applyAlignment="1">
      <alignment vertical="center"/>
    </xf>
    <xf numFmtId="164" fontId="2" fillId="0" borderId="12" xfId="4" applyNumberFormat="1" applyFont="1" applyBorder="1" applyAlignment="1">
      <alignment vertical="center"/>
    </xf>
    <xf numFmtId="0" fontId="2" fillId="0" borderId="25" xfId="2" applyFont="1" applyBorder="1" applyAlignment="1">
      <alignment horizontal="left" vertical="center"/>
    </xf>
    <xf numFmtId="0" fontId="2" fillId="0" borderId="26" xfId="2" applyFont="1" applyBorder="1" applyAlignment="1">
      <alignment horizontal="right" vertical="center"/>
    </xf>
    <xf numFmtId="0" fontId="1" fillId="0" borderId="26" xfId="2" applyFont="1" applyBorder="1" applyAlignment="1">
      <alignment horizontal="center" vertical="center"/>
    </xf>
    <xf numFmtId="164" fontId="1" fillId="0" borderId="26" xfId="4" applyNumberFormat="1" applyFont="1" applyBorder="1" applyAlignment="1">
      <alignment vertical="center"/>
    </xf>
    <xf numFmtId="164" fontId="2" fillId="0" borderId="27" xfId="4" applyNumberFormat="1" applyFont="1" applyBorder="1" applyAlignment="1">
      <alignment vertical="center"/>
    </xf>
    <xf numFmtId="0" fontId="7" fillId="5" borderId="48" xfId="2" applyFont="1" applyFill="1" applyBorder="1" applyAlignment="1">
      <alignment vertical="center" wrapText="1"/>
    </xf>
    <xf numFmtId="0" fontId="7" fillId="5" borderId="48" xfId="2" applyFont="1" applyFill="1" applyBorder="1" applyAlignment="1">
      <alignment horizontal="center" vertical="center"/>
    </xf>
    <xf numFmtId="0" fontId="2" fillId="5" borderId="48" xfId="2" applyFont="1" applyFill="1" applyBorder="1" applyAlignment="1">
      <alignment horizontal="center" vertical="center" wrapText="1"/>
    </xf>
    <xf numFmtId="44" fontId="7" fillId="5" borderId="48" xfId="3" applyFont="1" applyFill="1" applyBorder="1" applyAlignment="1">
      <alignment horizontal="center" vertical="center"/>
    </xf>
    <xf numFmtId="164" fontId="7" fillId="5" borderId="49" xfId="2" applyNumberFormat="1" applyFont="1" applyFill="1" applyBorder="1" applyAlignment="1">
      <alignment horizontal="center" vertical="center"/>
    </xf>
    <xf numFmtId="44" fontId="3" fillId="6" borderId="9" xfId="6" applyFont="1" applyFill="1" applyBorder="1" applyAlignment="1">
      <alignment vertical="center" wrapText="1"/>
    </xf>
    <xf numFmtId="0" fontId="2" fillId="2" borderId="68" xfId="2" applyFont="1" applyFill="1" applyBorder="1" applyAlignment="1">
      <alignment horizontal="left" vertical="center"/>
    </xf>
    <xf numFmtId="0" fontId="2" fillId="2" borderId="67" xfId="2" applyFont="1" applyFill="1" applyBorder="1" applyAlignment="1">
      <alignment horizontal="right" vertical="center"/>
    </xf>
    <xf numFmtId="0" fontId="1" fillId="2" borderId="67" xfId="2" applyFont="1" applyFill="1" applyBorder="1" applyAlignment="1">
      <alignment horizontal="center" vertical="center"/>
    </xf>
    <xf numFmtId="44" fontId="2" fillId="2" borderId="77" xfId="6" applyFont="1" applyFill="1" applyBorder="1" applyAlignment="1">
      <alignment vertical="center"/>
    </xf>
    <xf numFmtId="49" fontId="0" fillId="14" borderId="5" xfId="2" applyNumberFormat="1" applyFont="1" applyFill="1" applyBorder="1" applyAlignment="1">
      <alignment vertical="center" wrapText="1"/>
    </xf>
    <xf numFmtId="44" fontId="6" fillId="0" borderId="0" xfId="2" applyNumberFormat="1" applyFont="1" applyAlignment="1">
      <alignment vertical="center"/>
    </xf>
    <xf numFmtId="44" fontId="16" fillId="2" borderId="55" xfId="6" applyFont="1" applyFill="1" applyBorder="1" applyAlignment="1">
      <alignment vertical="center"/>
    </xf>
    <xf numFmtId="0" fontId="5" fillId="0" borderId="20" xfId="2" applyFont="1" applyBorder="1" applyAlignment="1">
      <alignment horizontal="center" vertical="center"/>
    </xf>
    <xf numFmtId="0" fontId="5" fillId="0" borderId="16" xfId="2" applyFont="1" applyBorder="1" applyAlignment="1">
      <alignment horizontal="center" vertical="center"/>
    </xf>
    <xf numFmtId="0" fontId="5" fillId="0" borderId="21" xfId="2" applyFont="1" applyBorder="1" applyAlignment="1">
      <alignment horizontal="center" vertical="center"/>
    </xf>
    <xf numFmtId="0" fontId="8" fillId="0" borderId="52" xfId="2" applyFont="1" applyBorder="1" applyAlignment="1">
      <alignment horizontal="center" vertical="center" wrapText="1"/>
    </xf>
    <xf numFmtId="0" fontId="8" fillId="0" borderId="42" xfId="2" applyFont="1" applyBorder="1" applyAlignment="1">
      <alignment horizontal="center" vertical="center" wrapText="1"/>
    </xf>
    <xf numFmtId="0" fontId="8" fillId="0" borderId="43" xfId="2" applyFont="1" applyBorder="1" applyAlignment="1">
      <alignment horizontal="center" vertical="center" wrapText="1"/>
    </xf>
    <xf numFmtId="0" fontId="0" fillId="0" borderId="16" xfId="0" applyBorder="1"/>
    <xf numFmtId="0" fontId="0" fillId="0" borderId="21" xfId="0" applyBorder="1"/>
    <xf numFmtId="0" fontId="26" fillId="0" borderId="52" xfId="2" applyFont="1" applyBorder="1" applyAlignment="1">
      <alignment horizontal="center" vertical="center" wrapText="1"/>
    </xf>
    <xf numFmtId="0" fontId="26" fillId="0" borderId="42" xfId="2" applyFont="1" applyBorder="1" applyAlignment="1">
      <alignment horizontal="center" vertical="center" wrapText="1"/>
    </xf>
    <xf numFmtId="0" fontId="26" fillId="0" borderId="43" xfId="2" applyFont="1" applyBorder="1" applyAlignment="1">
      <alignment horizontal="center" vertical="center" wrapText="1"/>
    </xf>
    <xf numFmtId="0" fontId="6" fillId="0" borderId="52" xfId="2" applyFont="1" applyBorder="1" applyAlignment="1">
      <alignment horizontal="center" vertical="center" wrapText="1"/>
    </xf>
    <xf numFmtId="0" fontId="6" fillId="0" borderId="42" xfId="2" applyFont="1" applyBorder="1" applyAlignment="1">
      <alignment horizontal="center" vertical="center" wrapText="1"/>
    </xf>
    <xf numFmtId="0" fontId="20" fillId="0" borderId="25" xfId="2" applyFont="1" applyBorder="1" applyAlignment="1">
      <alignment horizontal="left" vertical="center" wrapText="1"/>
    </xf>
    <xf numFmtId="0" fontId="20" fillId="0" borderId="26" xfId="2" applyFont="1" applyBorder="1" applyAlignment="1">
      <alignment horizontal="left" vertical="center" wrapText="1"/>
    </xf>
    <xf numFmtId="0" fontId="20" fillId="0" borderId="27" xfId="2" applyFont="1" applyBorder="1" applyAlignment="1">
      <alignment horizontal="left" vertical="center" wrapText="1"/>
    </xf>
    <xf numFmtId="0" fontId="6" fillId="0" borderId="43" xfId="2" applyFont="1" applyBorder="1" applyAlignment="1">
      <alignment horizontal="center" vertical="center" wrapText="1"/>
    </xf>
    <xf numFmtId="0" fontId="0" fillId="3" borderId="68" xfId="2" applyFont="1" applyFill="1" applyBorder="1" applyAlignment="1">
      <alignment horizontal="left" vertical="center" wrapText="1"/>
    </xf>
    <xf numFmtId="0" fontId="1" fillId="3" borderId="67" xfId="2" applyFont="1" applyFill="1" applyBorder="1" applyAlignment="1">
      <alignment horizontal="left" vertical="center"/>
    </xf>
    <xf numFmtId="0" fontId="2" fillId="8" borderId="0" xfId="0" applyFont="1" applyFill="1" applyAlignment="1">
      <alignment horizontal="center" vertical="center"/>
    </xf>
  </cellXfs>
  <cellStyles count="7">
    <cellStyle name="Monétaire" xfId="6" builtinId="4"/>
    <cellStyle name="Monétaire 2" xfId="3" xr:uid="{00000000-0005-0000-0000-000000000000}"/>
    <cellStyle name="Monétaire 3" xfId="4" xr:uid="{00000000-0005-0000-0000-000001000000}"/>
    <cellStyle name="Normal" xfId="0" builtinId="0"/>
    <cellStyle name="Normal 2" xfId="1" xr:uid="{00000000-0005-0000-0000-000003000000}"/>
    <cellStyle name="Normal 3" xfId="2" xr:uid="{00000000-0005-0000-0000-000004000000}"/>
    <cellStyle name="Pourcentage 2" xfId="5" xr:uid="{00000000-0005-0000-0000-000005000000}"/>
  </cellStyles>
  <dxfs count="0"/>
  <tableStyles count="0" defaultTableStyle="TableStyleMedium9" defaultPivotStyle="PivotStyleLight16"/>
  <colors>
    <mruColors>
      <color rgb="FF4472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Bpa-fichiers-01\public\Etudes_en_cours\IDF_2024\IDFP240152_SR_GPA_Aubervilliers_93_MOE%20DDD\5_PROJET\7_PRO_DCE\IDFP240152_Antea_Group_DPGF_DQE_estim_20250526%20-%20sans%20impact%20talus%20et%20dalle%20toit.xlsx" TargetMode="External"/><Relationship Id="rId1" Type="http://schemas.openxmlformats.org/officeDocument/2006/relationships/externalLinkPath" Target="file:///\\Bpa-fichiers-01\public\Etudes_en_cours\IDF_2024\IDFP240152_SR_GPA_Aubervilliers_93_MOE%20DDD\5_PROJET\7_PRO_DCE\IDFP240152_Antea_Group_DPGF_DQE_estim_20250526%20-%20sans%20impact%20talus%20et%20dalle%20toi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PGF - TF"/>
      <sheetName val="DPGF - TO1"/>
      <sheetName val="BPU"/>
      <sheetName val="DQE valant BPU"/>
      <sheetName val="RECAP"/>
    </sheetNames>
    <sheetDataSet>
      <sheetData sheetId="0"/>
      <sheetData sheetId="1"/>
      <sheetData sheetId="2">
        <row r="4">
          <cell r="B4" t="str">
            <v>Retrait d'amiante non recensé dans les diagnostics fournis</v>
          </cell>
        </row>
      </sheetData>
      <sheetData sheetId="3">
        <row r="28">
          <cell r="B28" t="str">
            <v>Elimination de cuves : Pompage, nettoyage, dégazage, extraction, évacuation, déconstruction de la fosse de rétention, y compris retrait des réseaux associés</v>
          </cell>
        </row>
      </sheetData>
      <sheetData sheetId="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1" dT="2025-11-13T17:17:02.26" personId="{00000000-0000-0000-0000-000000000000}" id="{42B3E396-D2EA-4D03-A787-716CFA921DBB}">
    <text>Bordereaux de prix Unitaires ?</text>
  </threadedComment>
</ThreadedComments>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B0F9BE-63A3-451A-B0F7-91C4B1E46592}">
  <sheetPr>
    <pageSetUpPr fitToPage="1"/>
  </sheetPr>
  <dimension ref="A1:N165"/>
  <sheetViews>
    <sheetView view="pageBreakPreview" topLeftCell="A47" zoomScale="85" zoomScaleNormal="85" zoomScaleSheetLayoutView="85" zoomScalePageLayoutView="70" workbookViewId="0">
      <selection activeCell="F150" sqref="F150:F152"/>
    </sheetView>
  </sheetViews>
  <sheetFormatPr baseColWidth="10" defaultRowHeight="14.4" x14ac:dyDescent="0.3"/>
  <cols>
    <col min="1" max="1" width="11.44140625" style="1"/>
    <col min="2" max="2" width="102" style="16" customWidth="1"/>
    <col min="3" max="3" width="9.33203125" style="1" bestFit="1" customWidth="1"/>
    <col min="4" max="4" width="12.6640625" style="1" customWidth="1"/>
    <col min="5" max="5" width="18.88671875" style="1" hidden="1" customWidth="1"/>
    <col min="6" max="6" width="13.88671875" style="1" customWidth="1"/>
    <col min="7" max="7" width="21.33203125" style="1" bestFit="1" customWidth="1"/>
    <col min="8" max="9" width="11.44140625" style="1"/>
    <col min="10" max="10" width="28.109375" style="1" bestFit="1" customWidth="1"/>
    <col min="11" max="249" width="11.44140625" style="1"/>
    <col min="250" max="250" width="88.5546875" style="1" bestFit="1" customWidth="1"/>
    <col min="251" max="251" width="8.5546875" style="1" customWidth="1"/>
    <col min="252" max="252" width="11.109375" style="1" customWidth="1"/>
    <col min="253" max="253" width="13.88671875" style="1" bestFit="1" customWidth="1"/>
    <col min="254" max="254" width="17.44140625" style="1" bestFit="1" customWidth="1"/>
    <col min="255" max="255" width="12.88671875" style="1" bestFit="1" customWidth="1"/>
    <col min="256" max="505" width="11.44140625" style="1"/>
    <col min="506" max="506" width="88.5546875" style="1" bestFit="1" customWidth="1"/>
    <col min="507" max="507" width="8.5546875" style="1" customWidth="1"/>
    <col min="508" max="508" width="11.109375" style="1" customWidth="1"/>
    <col min="509" max="509" width="13.88671875" style="1" bestFit="1" customWidth="1"/>
    <col min="510" max="510" width="17.44140625" style="1" bestFit="1" customWidth="1"/>
    <col min="511" max="511" width="12.88671875" style="1" bestFit="1" customWidth="1"/>
    <col min="512" max="761" width="11.44140625" style="1"/>
    <col min="762" max="762" width="88.5546875" style="1" bestFit="1" customWidth="1"/>
    <col min="763" max="763" width="8.5546875" style="1" customWidth="1"/>
    <col min="764" max="764" width="11.109375" style="1" customWidth="1"/>
    <col min="765" max="765" width="13.88671875" style="1" bestFit="1" customWidth="1"/>
    <col min="766" max="766" width="17.44140625" style="1" bestFit="1" customWidth="1"/>
    <col min="767" max="767" width="12.88671875" style="1" bestFit="1" customWidth="1"/>
    <col min="768" max="1017" width="11.44140625" style="1"/>
    <col min="1018" max="1018" width="88.5546875" style="1" bestFit="1" customWidth="1"/>
    <col min="1019" max="1019" width="8.5546875" style="1" customWidth="1"/>
    <col min="1020" max="1020" width="11.109375" style="1" customWidth="1"/>
    <col min="1021" max="1021" width="13.88671875" style="1" bestFit="1" customWidth="1"/>
    <col min="1022" max="1022" width="17.44140625" style="1" bestFit="1" customWidth="1"/>
    <col min="1023" max="1023" width="12.88671875" style="1" bestFit="1" customWidth="1"/>
    <col min="1024" max="1273" width="11.44140625" style="1"/>
    <col min="1274" max="1274" width="88.5546875" style="1" bestFit="1" customWidth="1"/>
    <col min="1275" max="1275" width="8.5546875" style="1" customWidth="1"/>
    <col min="1276" max="1276" width="11.109375" style="1" customWidth="1"/>
    <col min="1277" max="1277" width="13.88671875" style="1" bestFit="1" customWidth="1"/>
    <col min="1278" max="1278" width="17.44140625" style="1" bestFit="1" customWidth="1"/>
    <col min="1279" max="1279" width="12.88671875" style="1" bestFit="1" customWidth="1"/>
    <col min="1280" max="1529" width="11.44140625" style="1"/>
    <col min="1530" max="1530" width="88.5546875" style="1" bestFit="1" customWidth="1"/>
    <col min="1531" max="1531" width="8.5546875" style="1" customWidth="1"/>
    <col min="1532" max="1532" width="11.109375" style="1" customWidth="1"/>
    <col min="1533" max="1533" width="13.88671875" style="1" bestFit="1" customWidth="1"/>
    <col min="1534" max="1534" width="17.44140625" style="1" bestFit="1" customWidth="1"/>
    <col min="1535" max="1535" width="12.88671875" style="1" bestFit="1" customWidth="1"/>
    <col min="1536" max="1785" width="11.44140625" style="1"/>
    <col min="1786" max="1786" width="88.5546875" style="1" bestFit="1" customWidth="1"/>
    <col min="1787" max="1787" width="8.5546875" style="1" customWidth="1"/>
    <col min="1788" max="1788" width="11.109375" style="1" customWidth="1"/>
    <col min="1789" max="1789" width="13.88671875" style="1" bestFit="1" customWidth="1"/>
    <col min="1790" max="1790" width="17.44140625" style="1" bestFit="1" customWidth="1"/>
    <col min="1791" max="1791" width="12.88671875" style="1" bestFit="1" customWidth="1"/>
    <col min="1792" max="2041" width="11.44140625" style="1"/>
    <col min="2042" max="2042" width="88.5546875" style="1" bestFit="1" customWidth="1"/>
    <col min="2043" max="2043" width="8.5546875" style="1" customWidth="1"/>
    <col min="2044" max="2044" width="11.109375" style="1" customWidth="1"/>
    <col min="2045" max="2045" width="13.88671875" style="1" bestFit="1" customWidth="1"/>
    <col min="2046" max="2046" width="17.44140625" style="1" bestFit="1" customWidth="1"/>
    <col min="2047" max="2047" width="12.88671875" style="1" bestFit="1" customWidth="1"/>
    <col min="2048" max="2297" width="11.44140625" style="1"/>
    <col min="2298" max="2298" width="88.5546875" style="1" bestFit="1" customWidth="1"/>
    <col min="2299" max="2299" width="8.5546875" style="1" customWidth="1"/>
    <col min="2300" max="2300" width="11.109375" style="1" customWidth="1"/>
    <col min="2301" max="2301" width="13.88671875" style="1" bestFit="1" customWidth="1"/>
    <col min="2302" max="2302" width="17.44140625" style="1" bestFit="1" customWidth="1"/>
    <col min="2303" max="2303" width="12.88671875" style="1" bestFit="1" customWidth="1"/>
    <col min="2304" max="2553" width="11.44140625" style="1"/>
    <col min="2554" max="2554" width="88.5546875" style="1" bestFit="1" customWidth="1"/>
    <col min="2555" max="2555" width="8.5546875" style="1" customWidth="1"/>
    <col min="2556" max="2556" width="11.109375" style="1" customWidth="1"/>
    <col min="2557" max="2557" width="13.88671875" style="1" bestFit="1" customWidth="1"/>
    <col min="2558" max="2558" width="17.44140625" style="1" bestFit="1" customWidth="1"/>
    <col min="2559" max="2559" width="12.88671875" style="1" bestFit="1" customWidth="1"/>
    <col min="2560" max="2809" width="11.44140625" style="1"/>
    <col min="2810" max="2810" width="88.5546875" style="1" bestFit="1" customWidth="1"/>
    <col min="2811" max="2811" width="8.5546875" style="1" customWidth="1"/>
    <col min="2812" max="2812" width="11.109375" style="1" customWidth="1"/>
    <col min="2813" max="2813" width="13.88671875" style="1" bestFit="1" customWidth="1"/>
    <col min="2814" max="2814" width="17.44140625" style="1" bestFit="1" customWidth="1"/>
    <col min="2815" max="2815" width="12.88671875" style="1" bestFit="1" customWidth="1"/>
    <col min="2816" max="3065" width="11.44140625" style="1"/>
    <col min="3066" max="3066" width="88.5546875" style="1" bestFit="1" customWidth="1"/>
    <col min="3067" max="3067" width="8.5546875" style="1" customWidth="1"/>
    <col min="3068" max="3068" width="11.109375" style="1" customWidth="1"/>
    <col min="3069" max="3069" width="13.88671875" style="1" bestFit="1" customWidth="1"/>
    <col min="3070" max="3070" width="17.44140625" style="1" bestFit="1" customWidth="1"/>
    <col min="3071" max="3071" width="12.88671875" style="1" bestFit="1" customWidth="1"/>
    <col min="3072" max="3321" width="11.44140625" style="1"/>
    <col min="3322" max="3322" width="88.5546875" style="1" bestFit="1" customWidth="1"/>
    <col min="3323" max="3323" width="8.5546875" style="1" customWidth="1"/>
    <col min="3324" max="3324" width="11.109375" style="1" customWidth="1"/>
    <col min="3325" max="3325" width="13.88671875" style="1" bestFit="1" customWidth="1"/>
    <col min="3326" max="3326" width="17.44140625" style="1" bestFit="1" customWidth="1"/>
    <col min="3327" max="3327" width="12.88671875" style="1" bestFit="1" customWidth="1"/>
    <col min="3328" max="3577" width="11.44140625" style="1"/>
    <col min="3578" max="3578" width="88.5546875" style="1" bestFit="1" customWidth="1"/>
    <col min="3579" max="3579" width="8.5546875" style="1" customWidth="1"/>
    <col min="3580" max="3580" width="11.109375" style="1" customWidth="1"/>
    <col min="3581" max="3581" width="13.88671875" style="1" bestFit="1" customWidth="1"/>
    <col min="3582" max="3582" width="17.44140625" style="1" bestFit="1" customWidth="1"/>
    <col min="3583" max="3583" width="12.88671875" style="1" bestFit="1" customWidth="1"/>
    <col min="3584" max="3833" width="11.44140625" style="1"/>
    <col min="3834" max="3834" width="88.5546875" style="1" bestFit="1" customWidth="1"/>
    <col min="3835" max="3835" width="8.5546875" style="1" customWidth="1"/>
    <col min="3836" max="3836" width="11.109375" style="1" customWidth="1"/>
    <col min="3837" max="3837" width="13.88671875" style="1" bestFit="1" customWidth="1"/>
    <col min="3838" max="3838" width="17.44140625" style="1" bestFit="1" customWidth="1"/>
    <col min="3839" max="3839" width="12.88671875" style="1" bestFit="1" customWidth="1"/>
    <col min="3840" max="4089" width="11.44140625" style="1"/>
    <col min="4090" max="4090" width="88.5546875" style="1" bestFit="1" customWidth="1"/>
    <col min="4091" max="4091" width="8.5546875" style="1" customWidth="1"/>
    <col min="4092" max="4092" width="11.109375" style="1" customWidth="1"/>
    <col min="4093" max="4093" width="13.88671875" style="1" bestFit="1" customWidth="1"/>
    <col min="4094" max="4094" width="17.44140625" style="1" bestFit="1" customWidth="1"/>
    <col min="4095" max="4095" width="12.88671875" style="1" bestFit="1" customWidth="1"/>
    <col min="4096" max="4345" width="11.44140625" style="1"/>
    <col min="4346" max="4346" width="88.5546875" style="1" bestFit="1" customWidth="1"/>
    <col min="4347" max="4347" width="8.5546875" style="1" customWidth="1"/>
    <col min="4348" max="4348" width="11.109375" style="1" customWidth="1"/>
    <col min="4349" max="4349" width="13.88671875" style="1" bestFit="1" customWidth="1"/>
    <col min="4350" max="4350" width="17.44140625" style="1" bestFit="1" customWidth="1"/>
    <col min="4351" max="4351" width="12.88671875" style="1" bestFit="1" customWidth="1"/>
    <col min="4352" max="4601" width="11.44140625" style="1"/>
    <col min="4602" max="4602" width="88.5546875" style="1" bestFit="1" customWidth="1"/>
    <col min="4603" max="4603" width="8.5546875" style="1" customWidth="1"/>
    <col min="4604" max="4604" width="11.109375" style="1" customWidth="1"/>
    <col min="4605" max="4605" width="13.88671875" style="1" bestFit="1" customWidth="1"/>
    <col min="4606" max="4606" width="17.44140625" style="1" bestFit="1" customWidth="1"/>
    <col min="4607" max="4607" width="12.88671875" style="1" bestFit="1" customWidth="1"/>
    <col min="4608" max="4857" width="11.44140625" style="1"/>
    <col min="4858" max="4858" width="88.5546875" style="1" bestFit="1" customWidth="1"/>
    <col min="4859" max="4859" width="8.5546875" style="1" customWidth="1"/>
    <col min="4860" max="4860" width="11.109375" style="1" customWidth="1"/>
    <col min="4861" max="4861" width="13.88671875" style="1" bestFit="1" customWidth="1"/>
    <col min="4862" max="4862" width="17.44140625" style="1" bestFit="1" customWidth="1"/>
    <col min="4863" max="4863" width="12.88671875" style="1" bestFit="1" customWidth="1"/>
    <col min="4864" max="5113" width="11.44140625" style="1"/>
    <col min="5114" max="5114" width="88.5546875" style="1" bestFit="1" customWidth="1"/>
    <col min="5115" max="5115" width="8.5546875" style="1" customWidth="1"/>
    <col min="5116" max="5116" width="11.109375" style="1" customWidth="1"/>
    <col min="5117" max="5117" width="13.88671875" style="1" bestFit="1" customWidth="1"/>
    <col min="5118" max="5118" width="17.44140625" style="1" bestFit="1" customWidth="1"/>
    <col min="5119" max="5119" width="12.88671875" style="1" bestFit="1" customWidth="1"/>
    <col min="5120" max="5369" width="11.44140625" style="1"/>
    <col min="5370" max="5370" width="88.5546875" style="1" bestFit="1" customWidth="1"/>
    <col min="5371" max="5371" width="8.5546875" style="1" customWidth="1"/>
    <col min="5372" max="5372" width="11.109375" style="1" customWidth="1"/>
    <col min="5373" max="5373" width="13.88671875" style="1" bestFit="1" customWidth="1"/>
    <col min="5374" max="5374" width="17.44140625" style="1" bestFit="1" customWidth="1"/>
    <col min="5375" max="5375" width="12.88671875" style="1" bestFit="1" customWidth="1"/>
    <col min="5376" max="5625" width="11.44140625" style="1"/>
    <col min="5626" max="5626" width="88.5546875" style="1" bestFit="1" customWidth="1"/>
    <col min="5627" max="5627" width="8.5546875" style="1" customWidth="1"/>
    <col min="5628" max="5628" width="11.109375" style="1" customWidth="1"/>
    <col min="5629" max="5629" width="13.88671875" style="1" bestFit="1" customWidth="1"/>
    <col min="5630" max="5630" width="17.44140625" style="1" bestFit="1" customWidth="1"/>
    <col min="5631" max="5631" width="12.88671875" style="1" bestFit="1" customWidth="1"/>
    <col min="5632" max="5881" width="11.44140625" style="1"/>
    <col min="5882" max="5882" width="88.5546875" style="1" bestFit="1" customWidth="1"/>
    <col min="5883" max="5883" width="8.5546875" style="1" customWidth="1"/>
    <col min="5884" max="5884" width="11.109375" style="1" customWidth="1"/>
    <col min="5885" max="5885" width="13.88671875" style="1" bestFit="1" customWidth="1"/>
    <col min="5886" max="5886" width="17.44140625" style="1" bestFit="1" customWidth="1"/>
    <col min="5887" max="5887" width="12.88671875" style="1" bestFit="1" customWidth="1"/>
    <col min="5888" max="6137" width="11.44140625" style="1"/>
    <col min="6138" max="6138" width="88.5546875" style="1" bestFit="1" customWidth="1"/>
    <col min="6139" max="6139" width="8.5546875" style="1" customWidth="1"/>
    <col min="6140" max="6140" width="11.109375" style="1" customWidth="1"/>
    <col min="6141" max="6141" width="13.88671875" style="1" bestFit="1" customWidth="1"/>
    <col min="6142" max="6142" width="17.44140625" style="1" bestFit="1" customWidth="1"/>
    <col min="6143" max="6143" width="12.88671875" style="1" bestFit="1" customWidth="1"/>
    <col min="6144" max="6393" width="11.44140625" style="1"/>
    <col min="6394" max="6394" width="88.5546875" style="1" bestFit="1" customWidth="1"/>
    <col min="6395" max="6395" width="8.5546875" style="1" customWidth="1"/>
    <col min="6396" max="6396" width="11.109375" style="1" customWidth="1"/>
    <col min="6397" max="6397" width="13.88671875" style="1" bestFit="1" customWidth="1"/>
    <col min="6398" max="6398" width="17.44140625" style="1" bestFit="1" customWidth="1"/>
    <col min="6399" max="6399" width="12.88671875" style="1" bestFit="1" customWidth="1"/>
    <col min="6400" max="6649" width="11.44140625" style="1"/>
    <col min="6650" max="6650" width="88.5546875" style="1" bestFit="1" customWidth="1"/>
    <col min="6651" max="6651" width="8.5546875" style="1" customWidth="1"/>
    <col min="6652" max="6652" width="11.109375" style="1" customWidth="1"/>
    <col min="6653" max="6653" width="13.88671875" style="1" bestFit="1" customWidth="1"/>
    <col min="6654" max="6654" width="17.44140625" style="1" bestFit="1" customWidth="1"/>
    <col min="6655" max="6655" width="12.88671875" style="1" bestFit="1" customWidth="1"/>
    <col min="6656" max="6905" width="11.44140625" style="1"/>
    <col min="6906" max="6906" width="88.5546875" style="1" bestFit="1" customWidth="1"/>
    <col min="6907" max="6907" width="8.5546875" style="1" customWidth="1"/>
    <col min="6908" max="6908" width="11.109375" style="1" customWidth="1"/>
    <col min="6909" max="6909" width="13.88671875" style="1" bestFit="1" customWidth="1"/>
    <col min="6910" max="6910" width="17.44140625" style="1" bestFit="1" customWidth="1"/>
    <col min="6911" max="6911" width="12.88671875" style="1" bestFit="1" customWidth="1"/>
    <col min="6912" max="7161" width="11.44140625" style="1"/>
    <col min="7162" max="7162" width="88.5546875" style="1" bestFit="1" customWidth="1"/>
    <col min="7163" max="7163" width="8.5546875" style="1" customWidth="1"/>
    <col min="7164" max="7164" width="11.109375" style="1" customWidth="1"/>
    <col min="7165" max="7165" width="13.88671875" style="1" bestFit="1" customWidth="1"/>
    <col min="7166" max="7166" width="17.44140625" style="1" bestFit="1" customWidth="1"/>
    <col min="7167" max="7167" width="12.88671875" style="1" bestFit="1" customWidth="1"/>
    <col min="7168" max="7417" width="11.44140625" style="1"/>
    <col min="7418" max="7418" width="88.5546875" style="1" bestFit="1" customWidth="1"/>
    <col min="7419" max="7419" width="8.5546875" style="1" customWidth="1"/>
    <col min="7420" max="7420" width="11.109375" style="1" customWidth="1"/>
    <col min="7421" max="7421" width="13.88671875" style="1" bestFit="1" customWidth="1"/>
    <col min="7422" max="7422" width="17.44140625" style="1" bestFit="1" customWidth="1"/>
    <col min="7423" max="7423" width="12.88671875" style="1" bestFit="1" customWidth="1"/>
    <col min="7424" max="7673" width="11.44140625" style="1"/>
    <col min="7674" max="7674" width="88.5546875" style="1" bestFit="1" customWidth="1"/>
    <col min="7675" max="7675" width="8.5546875" style="1" customWidth="1"/>
    <col min="7676" max="7676" width="11.109375" style="1" customWidth="1"/>
    <col min="7677" max="7677" width="13.88671875" style="1" bestFit="1" customWidth="1"/>
    <col min="7678" max="7678" width="17.44140625" style="1" bestFit="1" customWidth="1"/>
    <col min="7679" max="7679" width="12.88671875" style="1" bestFit="1" customWidth="1"/>
    <col min="7680" max="7929" width="11.44140625" style="1"/>
    <col min="7930" max="7930" width="88.5546875" style="1" bestFit="1" customWidth="1"/>
    <col min="7931" max="7931" width="8.5546875" style="1" customWidth="1"/>
    <col min="7932" max="7932" width="11.109375" style="1" customWidth="1"/>
    <col min="7933" max="7933" width="13.88671875" style="1" bestFit="1" customWidth="1"/>
    <col min="7934" max="7934" width="17.44140625" style="1" bestFit="1" customWidth="1"/>
    <col min="7935" max="7935" width="12.88671875" style="1" bestFit="1" customWidth="1"/>
    <col min="7936" max="8185" width="11.44140625" style="1"/>
    <col min="8186" max="8186" width="88.5546875" style="1" bestFit="1" customWidth="1"/>
    <col min="8187" max="8187" width="8.5546875" style="1" customWidth="1"/>
    <col min="8188" max="8188" width="11.109375" style="1" customWidth="1"/>
    <col min="8189" max="8189" width="13.88671875" style="1" bestFit="1" customWidth="1"/>
    <col min="8190" max="8190" width="17.44140625" style="1" bestFit="1" customWidth="1"/>
    <col min="8191" max="8191" width="12.88671875" style="1" bestFit="1" customWidth="1"/>
    <col min="8192" max="8441" width="11.44140625" style="1"/>
    <col min="8442" max="8442" width="88.5546875" style="1" bestFit="1" customWidth="1"/>
    <col min="8443" max="8443" width="8.5546875" style="1" customWidth="1"/>
    <col min="8444" max="8444" width="11.109375" style="1" customWidth="1"/>
    <col min="8445" max="8445" width="13.88671875" style="1" bestFit="1" customWidth="1"/>
    <col min="8446" max="8446" width="17.44140625" style="1" bestFit="1" customWidth="1"/>
    <col min="8447" max="8447" width="12.88671875" style="1" bestFit="1" customWidth="1"/>
    <col min="8448" max="8697" width="11.44140625" style="1"/>
    <col min="8698" max="8698" width="88.5546875" style="1" bestFit="1" customWidth="1"/>
    <col min="8699" max="8699" width="8.5546875" style="1" customWidth="1"/>
    <col min="8700" max="8700" width="11.109375" style="1" customWidth="1"/>
    <col min="8701" max="8701" width="13.88671875" style="1" bestFit="1" customWidth="1"/>
    <col min="8702" max="8702" width="17.44140625" style="1" bestFit="1" customWidth="1"/>
    <col min="8703" max="8703" width="12.88671875" style="1" bestFit="1" customWidth="1"/>
    <col min="8704" max="8953" width="11.44140625" style="1"/>
    <col min="8954" max="8954" width="88.5546875" style="1" bestFit="1" customWidth="1"/>
    <col min="8955" max="8955" width="8.5546875" style="1" customWidth="1"/>
    <col min="8956" max="8956" width="11.109375" style="1" customWidth="1"/>
    <col min="8957" max="8957" width="13.88671875" style="1" bestFit="1" customWidth="1"/>
    <col min="8958" max="8958" width="17.44140625" style="1" bestFit="1" customWidth="1"/>
    <col min="8959" max="8959" width="12.88671875" style="1" bestFit="1" customWidth="1"/>
    <col min="8960" max="9209" width="11.44140625" style="1"/>
    <col min="9210" max="9210" width="88.5546875" style="1" bestFit="1" customWidth="1"/>
    <col min="9211" max="9211" width="8.5546875" style="1" customWidth="1"/>
    <col min="9212" max="9212" width="11.109375" style="1" customWidth="1"/>
    <col min="9213" max="9213" width="13.88671875" style="1" bestFit="1" customWidth="1"/>
    <col min="9214" max="9214" width="17.44140625" style="1" bestFit="1" customWidth="1"/>
    <col min="9215" max="9215" width="12.88671875" style="1" bestFit="1" customWidth="1"/>
    <col min="9216" max="9465" width="11.44140625" style="1"/>
    <col min="9466" max="9466" width="88.5546875" style="1" bestFit="1" customWidth="1"/>
    <col min="9467" max="9467" width="8.5546875" style="1" customWidth="1"/>
    <col min="9468" max="9468" width="11.109375" style="1" customWidth="1"/>
    <col min="9469" max="9469" width="13.88671875" style="1" bestFit="1" customWidth="1"/>
    <col min="9470" max="9470" width="17.44140625" style="1" bestFit="1" customWidth="1"/>
    <col min="9471" max="9471" width="12.88671875" style="1" bestFit="1" customWidth="1"/>
    <col min="9472" max="9721" width="11.44140625" style="1"/>
    <col min="9722" max="9722" width="88.5546875" style="1" bestFit="1" customWidth="1"/>
    <col min="9723" max="9723" width="8.5546875" style="1" customWidth="1"/>
    <col min="9724" max="9724" width="11.109375" style="1" customWidth="1"/>
    <col min="9725" max="9725" width="13.88671875" style="1" bestFit="1" customWidth="1"/>
    <col min="9726" max="9726" width="17.44140625" style="1" bestFit="1" customWidth="1"/>
    <col min="9727" max="9727" width="12.88671875" style="1" bestFit="1" customWidth="1"/>
    <col min="9728" max="9977" width="11.44140625" style="1"/>
    <col min="9978" max="9978" width="88.5546875" style="1" bestFit="1" customWidth="1"/>
    <col min="9979" max="9979" width="8.5546875" style="1" customWidth="1"/>
    <col min="9980" max="9980" width="11.109375" style="1" customWidth="1"/>
    <col min="9981" max="9981" width="13.88671875" style="1" bestFit="1" customWidth="1"/>
    <col min="9982" max="9982" width="17.44140625" style="1" bestFit="1" customWidth="1"/>
    <col min="9983" max="9983" width="12.88671875" style="1" bestFit="1" customWidth="1"/>
    <col min="9984" max="10233" width="11.44140625" style="1"/>
    <col min="10234" max="10234" width="88.5546875" style="1" bestFit="1" customWidth="1"/>
    <col min="10235" max="10235" width="8.5546875" style="1" customWidth="1"/>
    <col min="10236" max="10236" width="11.109375" style="1" customWidth="1"/>
    <col min="10237" max="10237" width="13.88671875" style="1" bestFit="1" customWidth="1"/>
    <col min="10238" max="10238" width="17.44140625" style="1" bestFit="1" customWidth="1"/>
    <col min="10239" max="10239" width="12.88671875" style="1" bestFit="1" customWidth="1"/>
    <col min="10240" max="10489" width="11.44140625" style="1"/>
    <col min="10490" max="10490" width="88.5546875" style="1" bestFit="1" customWidth="1"/>
    <col min="10491" max="10491" width="8.5546875" style="1" customWidth="1"/>
    <col min="10492" max="10492" width="11.109375" style="1" customWidth="1"/>
    <col min="10493" max="10493" width="13.88671875" style="1" bestFit="1" customWidth="1"/>
    <col min="10494" max="10494" width="17.44140625" style="1" bestFit="1" customWidth="1"/>
    <col min="10495" max="10495" width="12.88671875" style="1" bestFit="1" customWidth="1"/>
    <col min="10496" max="10745" width="11.44140625" style="1"/>
    <col min="10746" max="10746" width="88.5546875" style="1" bestFit="1" customWidth="1"/>
    <col min="10747" max="10747" width="8.5546875" style="1" customWidth="1"/>
    <col min="10748" max="10748" width="11.109375" style="1" customWidth="1"/>
    <col min="10749" max="10749" width="13.88671875" style="1" bestFit="1" customWidth="1"/>
    <col min="10750" max="10750" width="17.44140625" style="1" bestFit="1" customWidth="1"/>
    <col min="10751" max="10751" width="12.88671875" style="1" bestFit="1" customWidth="1"/>
    <col min="10752" max="11001" width="11.44140625" style="1"/>
    <col min="11002" max="11002" width="88.5546875" style="1" bestFit="1" customWidth="1"/>
    <col min="11003" max="11003" width="8.5546875" style="1" customWidth="1"/>
    <col min="11004" max="11004" width="11.109375" style="1" customWidth="1"/>
    <col min="11005" max="11005" width="13.88671875" style="1" bestFit="1" customWidth="1"/>
    <col min="11006" max="11006" width="17.44140625" style="1" bestFit="1" customWidth="1"/>
    <col min="11007" max="11007" width="12.88671875" style="1" bestFit="1" customWidth="1"/>
    <col min="11008" max="11257" width="11.44140625" style="1"/>
    <col min="11258" max="11258" width="88.5546875" style="1" bestFit="1" customWidth="1"/>
    <col min="11259" max="11259" width="8.5546875" style="1" customWidth="1"/>
    <col min="11260" max="11260" width="11.109375" style="1" customWidth="1"/>
    <col min="11261" max="11261" width="13.88671875" style="1" bestFit="1" customWidth="1"/>
    <col min="11262" max="11262" width="17.44140625" style="1" bestFit="1" customWidth="1"/>
    <col min="11263" max="11263" width="12.88671875" style="1" bestFit="1" customWidth="1"/>
    <col min="11264" max="11513" width="11.44140625" style="1"/>
    <col min="11514" max="11514" width="88.5546875" style="1" bestFit="1" customWidth="1"/>
    <col min="11515" max="11515" width="8.5546875" style="1" customWidth="1"/>
    <col min="11516" max="11516" width="11.109375" style="1" customWidth="1"/>
    <col min="11517" max="11517" width="13.88671875" style="1" bestFit="1" customWidth="1"/>
    <col min="11518" max="11518" width="17.44140625" style="1" bestFit="1" customWidth="1"/>
    <col min="11519" max="11519" width="12.88671875" style="1" bestFit="1" customWidth="1"/>
    <col min="11520" max="11769" width="11.44140625" style="1"/>
    <col min="11770" max="11770" width="88.5546875" style="1" bestFit="1" customWidth="1"/>
    <col min="11771" max="11771" width="8.5546875" style="1" customWidth="1"/>
    <col min="11772" max="11772" width="11.109375" style="1" customWidth="1"/>
    <col min="11773" max="11773" width="13.88671875" style="1" bestFit="1" customWidth="1"/>
    <col min="11774" max="11774" width="17.44140625" style="1" bestFit="1" customWidth="1"/>
    <col min="11775" max="11775" width="12.88671875" style="1" bestFit="1" customWidth="1"/>
    <col min="11776" max="12025" width="11.44140625" style="1"/>
    <col min="12026" max="12026" width="88.5546875" style="1" bestFit="1" customWidth="1"/>
    <col min="12027" max="12027" width="8.5546875" style="1" customWidth="1"/>
    <col min="12028" max="12028" width="11.109375" style="1" customWidth="1"/>
    <col min="12029" max="12029" width="13.88671875" style="1" bestFit="1" customWidth="1"/>
    <col min="12030" max="12030" width="17.44140625" style="1" bestFit="1" customWidth="1"/>
    <col min="12031" max="12031" width="12.88671875" style="1" bestFit="1" customWidth="1"/>
    <col min="12032" max="12281" width="11.44140625" style="1"/>
    <col min="12282" max="12282" width="88.5546875" style="1" bestFit="1" customWidth="1"/>
    <col min="12283" max="12283" width="8.5546875" style="1" customWidth="1"/>
    <col min="12284" max="12284" width="11.109375" style="1" customWidth="1"/>
    <col min="12285" max="12285" width="13.88671875" style="1" bestFit="1" customWidth="1"/>
    <col min="12286" max="12286" width="17.44140625" style="1" bestFit="1" customWidth="1"/>
    <col min="12287" max="12287" width="12.88671875" style="1" bestFit="1" customWidth="1"/>
    <col min="12288" max="12537" width="11.44140625" style="1"/>
    <col min="12538" max="12538" width="88.5546875" style="1" bestFit="1" customWidth="1"/>
    <col min="12539" max="12539" width="8.5546875" style="1" customWidth="1"/>
    <col min="12540" max="12540" width="11.109375" style="1" customWidth="1"/>
    <col min="12541" max="12541" width="13.88671875" style="1" bestFit="1" customWidth="1"/>
    <col min="12542" max="12542" width="17.44140625" style="1" bestFit="1" customWidth="1"/>
    <col min="12543" max="12543" width="12.88671875" style="1" bestFit="1" customWidth="1"/>
    <col min="12544" max="12793" width="11.44140625" style="1"/>
    <col min="12794" max="12794" width="88.5546875" style="1" bestFit="1" customWidth="1"/>
    <col min="12795" max="12795" width="8.5546875" style="1" customWidth="1"/>
    <col min="12796" max="12796" width="11.109375" style="1" customWidth="1"/>
    <col min="12797" max="12797" width="13.88671875" style="1" bestFit="1" customWidth="1"/>
    <col min="12798" max="12798" width="17.44140625" style="1" bestFit="1" customWidth="1"/>
    <col min="12799" max="12799" width="12.88671875" style="1" bestFit="1" customWidth="1"/>
    <col min="12800" max="13049" width="11.44140625" style="1"/>
    <col min="13050" max="13050" width="88.5546875" style="1" bestFit="1" customWidth="1"/>
    <col min="13051" max="13051" width="8.5546875" style="1" customWidth="1"/>
    <col min="13052" max="13052" width="11.109375" style="1" customWidth="1"/>
    <col min="13053" max="13053" width="13.88671875" style="1" bestFit="1" customWidth="1"/>
    <col min="13054" max="13054" width="17.44140625" style="1" bestFit="1" customWidth="1"/>
    <col min="13055" max="13055" width="12.88671875" style="1" bestFit="1" customWidth="1"/>
    <col min="13056" max="13305" width="11.44140625" style="1"/>
    <col min="13306" max="13306" width="88.5546875" style="1" bestFit="1" customWidth="1"/>
    <col min="13307" max="13307" width="8.5546875" style="1" customWidth="1"/>
    <col min="13308" max="13308" width="11.109375" style="1" customWidth="1"/>
    <col min="13309" max="13309" width="13.88671875" style="1" bestFit="1" customWidth="1"/>
    <col min="13310" max="13310" width="17.44140625" style="1" bestFit="1" customWidth="1"/>
    <col min="13311" max="13311" width="12.88671875" style="1" bestFit="1" customWidth="1"/>
    <col min="13312" max="13561" width="11.44140625" style="1"/>
    <col min="13562" max="13562" width="88.5546875" style="1" bestFit="1" customWidth="1"/>
    <col min="13563" max="13563" width="8.5546875" style="1" customWidth="1"/>
    <col min="13564" max="13564" width="11.109375" style="1" customWidth="1"/>
    <col min="13565" max="13565" width="13.88671875" style="1" bestFit="1" customWidth="1"/>
    <col min="13566" max="13566" width="17.44140625" style="1" bestFit="1" customWidth="1"/>
    <col min="13567" max="13567" width="12.88671875" style="1" bestFit="1" customWidth="1"/>
    <col min="13568" max="13817" width="11.44140625" style="1"/>
    <col min="13818" max="13818" width="88.5546875" style="1" bestFit="1" customWidth="1"/>
    <col min="13819" max="13819" width="8.5546875" style="1" customWidth="1"/>
    <col min="13820" max="13820" width="11.109375" style="1" customWidth="1"/>
    <col min="13821" max="13821" width="13.88671875" style="1" bestFit="1" customWidth="1"/>
    <col min="13822" max="13822" width="17.44140625" style="1" bestFit="1" customWidth="1"/>
    <col min="13823" max="13823" width="12.88671875" style="1" bestFit="1" customWidth="1"/>
    <col min="13824" max="14073" width="11.44140625" style="1"/>
    <col min="14074" max="14074" width="88.5546875" style="1" bestFit="1" customWidth="1"/>
    <col min="14075" max="14075" width="8.5546875" style="1" customWidth="1"/>
    <col min="14076" max="14076" width="11.109375" style="1" customWidth="1"/>
    <col min="14077" max="14077" width="13.88671875" style="1" bestFit="1" customWidth="1"/>
    <col min="14078" max="14078" width="17.44140625" style="1" bestFit="1" customWidth="1"/>
    <col min="14079" max="14079" width="12.88671875" style="1" bestFit="1" customWidth="1"/>
    <col min="14080" max="14329" width="11.44140625" style="1"/>
    <col min="14330" max="14330" width="88.5546875" style="1" bestFit="1" customWidth="1"/>
    <col min="14331" max="14331" width="8.5546875" style="1" customWidth="1"/>
    <col min="14332" max="14332" width="11.109375" style="1" customWidth="1"/>
    <col min="14333" max="14333" width="13.88671875" style="1" bestFit="1" customWidth="1"/>
    <col min="14334" max="14334" width="17.44140625" style="1" bestFit="1" customWidth="1"/>
    <col min="14335" max="14335" width="12.88671875" style="1" bestFit="1" customWidth="1"/>
    <col min="14336" max="14585" width="11.44140625" style="1"/>
    <col min="14586" max="14586" width="88.5546875" style="1" bestFit="1" customWidth="1"/>
    <col min="14587" max="14587" width="8.5546875" style="1" customWidth="1"/>
    <col min="14588" max="14588" width="11.109375" style="1" customWidth="1"/>
    <col min="14589" max="14589" width="13.88671875" style="1" bestFit="1" customWidth="1"/>
    <col min="14590" max="14590" width="17.44140625" style="1" bestFit="1" customWidth="1"/>
    <col min="14591" max="14591" width="12.88671875" style="1" bestFit="1" customWidth="1"/>
    <col min="14592" max="14841" width="11.44140625" style="1"/>
    <col min="14842" max="14842" width="88.5546875" style="1" bestFit="1" customWidth="1"/>
    <col min="14843" max="14843" width="8.5546875" style="1" customWidth="1"/>
    <col min="14844" max="14844" width="11.109375" style="1" customWidth="1"/>
    <col min="14845" max="14845" width="13.88671875" style="1" bestFit="1" customWidth="1"/>
    <col min="14846" max="14846" width="17.44140625" style="1" bestFit="1" customWidth="1"/>
    <col min="14847" max="14847" width="12.88671875" style="1" bestFit="1" customWidth="1"/>
    <col min="14848" max="15097" width="11.44140625" style="1"/>
    <col min="15098" max="15098" width="88.5546875" style="1" bestFit="1" customWidth="1"/>
    <col min="15099" max="15099" width="8.5546875" style="1" customWidth="1"/>
    <col min="15100" max="15100" width="11.109375" style="1" customWidth="1"/>
    <col min="15101" max="15101" width="13.88671875" style="1" bestFit="1" customWidth="1"/>
    <col min="15102" max="15102" width="17.44140625" style="1" bestFit="1" customWidth="1"/>
    <col min="15103" max="15103" width="12.88671875" style="1" bestFit="1" customWidth="1"/>
    <col min="15104" max="15353" width="11.44140625" style="1"/>
    <col min="15354" max="15354" width="88.5546875" style="1" bestFit="1" customWidth="1"/>
    <col min="15355" max="15355" width="8.5546875" style="1" customWidth="1"/>
    <col min="15356" max="15356" width="11.109375" style="1" customWidth="1"/>
    <col min="15357" max="15357" width="13.88671875" style="1" bestFit="1" customWidth="1"/>
    <col min="15358" max="15358" width="17.44140625" style="1" bestFit="1" customWidth="1"/>
    <col min="15359" max="15359" width="12.88671875" style="1" bestFit="1" customWidth="1"/>
    <col min="15360" max="15609" width="11.44140625" style="1"/>
    <col min="15610" max="15610" width="88.5546875" style="1" bestFit="1" customWidth="1"/>
    <col min="15611" max="15611" width="8.5546875" style="1" customWidth="1"/>
    <col min="15612" max="15612" width="11.109375" style="1" customWidth="1"/>
    <col min="15613" max="15613" width="13.88671875" style="1" bestFit="1" customWidth="1"/>
    <col min="15614" max="15614" width="17.44140625" style="1" bestFit="1" customWidth="1"/>
    <col min="15615" max="15615" width="12.88671875" style="1" bestFit="1" customWidth="1"/>
    <col min="15616" max="15865" width="11.44140625" style="1"/>
    <col min="15866" max="15866" width="88.5546875" style="1" bestFit="1" customWidth="1"/>
    <col min="15867" max="15867" width="8.5546875" style="1" customWidth="1"/>
    <col min="15868" max="15868" width="11.109375" style="1" customWidth="1"/>
    <col min="15869" max="15869" width="13.88671875" style="1" bestFit="1" customWidth="1"/>
    <col min="15870" max="15870" width="17.44140625" style="1" bestFit="1" customWidth="1"/>
    <col min="15871" max="15871" width="12.88671875" style="1" bestFit="1" customWidth="1"/>
    <col min="15872" max="16121" width="11.44140625" style="1"/>
    <col min="16122" max="16122" width="88.5546875" style="1" bestFit="1" customWidth="1"/>
    <col min="16123" max="16123" width="8.5546875" style="1" customWidth="1"/>
    <col min="16124" max="16124" width="11.109375" style="1" customWidth="1"/>
    <col min="16125" max="16125" width="13.88671875" style="1" bestFit="1" customWidth="1"/>
    <col min="16126" max="16126" width="17.44140625" style="1" bestFit="1" customWidth="1"/>
    <col min="16127" max="16127" width="12.88671875" style="1" bestFit="1" customWidth="1"/>
    <col min="16128" max="16384" width="11.44140625" style="1"/>
  </cols>
  <sheetData>
    <row r="1" spans="1:7" ht="22.5" customHeight="1" x14ac:dyDescent="0.3">
      <c r="A1" s="348" t="s">
        <v>483</v>
      </c>
      <c r="B1" s="349"/>
      <c r="C1" s="349"/>
      <c r="D1" s="349"/>
      <c r="E1" s="349"/>
      <c r="F1" s="349"/>
      <c r="G1" s="350"/>
    </row>
    <row r="2" spans="1:7" ht="117" customHeight="1" thickBot="1" x14ac:dyDescent="0.35">
      <c r="A2" s="351" t="s">
        <v>485</v>
      </c>
      <c r="B2" s="352"/>
      <c r="C2" s="352"/>
      <c r="D2" s="352"/>
      <c r="E2" s="352"/>
      <c r="F2" s="352"/>
      <c r="G2" s="353"/>
    </row>
    <row r="3" spans="1:7" ht="15" customHeight="1" thickBot="1" x14ac:dyDescent="0.35">
      <c r="A3" s="101"/>
      <c r="B3" s="102"/>
      <c r="C3" s="102"/>
      <c r="D3" s="102"/>
      <c r="E3" s="102"/>
      <c r="F3" s="102"/>
      <c r="G3" s="103"/>
    </row>
    <row r="4" spans="1:7" ht="31.8" thickBot="1" x14ac:dyDescent="0.35">
      <c r="A4" s="54" t="s">
        <v>0</v>
      </c>
      <c r="B4" s="55" t="s">
        <v>1</v>
      </c>
      <c r="C4" s="44" t="s">
        <v>22</v>
      </c>
      <c r="D4" s="55" t="s">
        <v>59</v>
      </c>
      <c r="E4" s="55" t="s">
        <v>59</v>
      </c>
      <c r="F4" s="44" t="s">
        <v>2</v>
      </c>
      <c r="G4" s="45" t="s">
        <v>3</v>
      </c>
    </row>
    <row r="5" spans="1:7" ht="15.6" x14ac:dyDescent="0.3">
      <c r="A5" s="30"/>
      <c r="B5" s="46"/>
      <c r="C5" s="46"/>
      <c r="D5" s="46"/>
      <c r="E5" s="46"/>
      <c r="F5" s="46"/>
      <c r="G5" s="31"/>
    </row>
    <row r="6" spans="1:7" ht="31.2" x14ac:dyDescent="0.3">
      <c r="A6" s="63" t="s">
        <v>4</v>
      </c>
      <c r="B6" s="64" t="s">
        <v>5</v>
      </c>
      <c r="C6" s="40" t="s">
        <v>22</v>
      </c>
      <c r="D6" s="82" t="str">
        <f>D4</f>
        <v>Quantité Entreprise</v>
      </c>
      <c r="E6" s="82" t="s">
        <v>59</v>
      </c>
      <c r="F6" s="41" t="s">
        <v>6</v>
      </c>
      <c r="G6" s="65" t="s">
        <v>3</v>
      </c>
    </row>
    <row r="7" spans="1:7" x14ac:dyDescent="0.3">
      <c r="A7" s="58" t="s">
        <v>7</v>
      </c>
      <c r="B7" s="59" t="s">
        <v>626</v>
      </c>
      <c r="C7" s="60"/>
      <c r="D7" s="61"/>
      <c r="E7" s="61"/>
      <c r="F7" s="61"/>
      <c r="G7" s="62"/>
    </row>
    <row r="8" spans="1:7" ht="43.2" x14ac:dyDescent="0.3">
      <c r="A8" s="34" t="s">
        <v>9</v>
      </c>
      <c r="B8" s="18" t="s">
        <v>81</v>
      </c>
      <c r="C8" s="2" t="s">
        <v>21</v>
      </c>
      <c r="D8" s="2">
        <v>1</v>
      </c>
      <c r="E8" s="2"/>
      <c r="F8" s="84"/>
      <c r="G8" s="51">
        <f>F8*D8</f>
        <v>0</v>
      </c>
    </row>
    <row r="9" spans="1:7" ht="28.8" x14ac:dyDescent="0.3">
      <c r="A9" s="72" t="s">
        <v>36</v>
      </c>
      <c r="B9" s="73" t="s">
        <v>515</v>
      </c>
      <c r="C9" s="121" t="s">
        <v>21</v>
      </c>
      <c r="D9" s="70">
        <v>1</v>
      </c>
      <c r="E9" s="70"/>
      <c r="F9" s="83"/>
      <c r="G9" s="71">
        <f t="shared" ref="G9:G21" si="0">F9*D9</f>
        <v>0</v>
      </c>
    </row>
    <row r="10" spans="1:7" ht="28.8" x14ac:dyDescent="0.3">
      <c r="A10" s="34" t="s">
        <v>43</v>
      </c>
      <c r="B10" s="18" t="s">
        <v>78</v>
      </c>
      <c r="C10" s="2" t="s">
        <v>21</v>
      </c>
      <c r="D10" s="2">
        <v>1</v>
      </c>
      <c r="E10" s="2"/>
      <c r="F10" s="84"/>
      <c r="G10" s="51">
        <f>F10*D10</f>
        <v>0</v>
      </c>
    </row>
    <row r="11" spans="1:7" x14ac:dyDescent="0.3">
      <c r="A11" s="72" t="s">
        <v>328</v>
      </c>
      <c r="B11" s="73" t="s">
        <v>330</v>
      </c>
      <c r="C11" s="75" t="s">
        <v>21</v>
      </c>
      <c r="D11" s="70">
        <v>1</v>
      </c>
      <c r="E11" s="70"/>
      <c r="F11" s="83"/>
      <c r="G11" s="71">
        <f>F11*D11</f>
        <v>0</v>
      </c>
    </row>
    <row r="12" spans="1:7" ht="43.2" x14ac:dyDescent="0.3">
      <c r="A12" s="34" t="s">
        <v>341</v>
      </c>
      <c r="B12" s="237" t="s">
        <v>486</v>
      </c>
      <c r="C12" s="2" t="s">
        <v>21</v>
      </c>
      <c r="D12" s="2">
        <v>1</v>
      </c>
      <c r="E12" s="2"/>
      <c r="F12" s="84"/>
      <c r="G12" s="51">
        <f>F12*D12</f>
        <v>0</v>
      </c>
    </row>
    <row r="13" spans="1:7" x14ac:dyDescent="0.3">
      <c r="A13" s="26" t="s">
        <v>10</v>
      </c>
      <c r="B13" s="27" t="s">
        <v>38</v>
      </c>
      <c r="C13" s="29"/>
      <c r="D13" s="29"/>
      <c r="E13" s="29"/>
      <c r="F13" s="85"/>
      <c r="G13" s="28"/>
    </row>
    <row r="14" spans="1:7" ht="43.2" x14ac:dyDescent="0.3">
      <c r="A14" s="34" t="s">
        <v>11</v>
      </c>
      <c r="B14" s="18" t="s">
        <v>127</v>
      </c>
      <c r="C14" s="2" t="s">
        <v>21</v>
      </c>
      <c r="D14" s="2">
        <v>1</v>
      </c>
      <c r="E14" s="2"/>
      <c r="F14" s="84"/>
      <c r="G14" s="51">
        <f t="shared" si="0"/>
        <v>0</v>
      </c>
    </row>
    <row r="15" spans="1:7" x14ac:dyDescent="0.3">
      <c r="A15" s="72" t="s">
        <v>12</v>
      </c>
      <c r="B15" s="73" t="s">
        <v>28</v>
      </c>
      <c r="C15" s="75" t="s">
        <v>21</v>
      </c>
      <c r="D15" s="70">
        <v>1</v>
      </c>
      <c r="E15" s="70"/>
      <c r="F15" s="83"/>
      <c r="G15" s="71">
        <f t="shared" si="0"/>
        <v>0</v>
      </c>
    </row>
    <row r="16" spans="1:7" ht="28.8" x14ac:dyDescent="0.3">
      <c r="A16" s="34" t="s">
        <v>13</v>
      </c>
      <c r="B16" s="18" t="s">
        <v>129</v>
      </c>
      <c r="C16" s="17" t="s">
        <v>21</v>
      </c>
      <c r="D16" s="2">
        <v>1</v>
      </c>
      <c r="E16" s="2"/>
      <c r="F16" s="84"/>
      <c r="G16" s="51">
        <f t="shared" si="0"/>
        <v>0</v>
      </c>
    </row>
    <row r="17" spans="1:9" ht="28.8" x14ac:dyDescent="0.3">
      <c r="A17" s="72" t="s">
        <v>30</v>
      </c>
      <c r="B17" s="73" t="s">
        <v>337</v>
      </c>
      <c r="C17" s="75" t="s">
        <v>21</v>
      </c>
      <c r="D17" s="70">
        <v>1</v>
      </c>
      <c r="E17" s="70"/>
      <c r="F17" s="83"/>
      <c r="G17" s="71">
        <f t="shared" si="0"/>
        <v>0</v>
      </c>
      <c r="H17" s="122"/>
    </row>
    <row r="18" spans="1:9" ht="28.8" x14ac:dyDescent="0.3">
      <c r="A18" s="34" t="s">
        <v>31</v>
      </c>
      <c r="B18" s="18" t="s">
        <v>338</v>
      </c>
      <c r="C18" s="17" t="s">
        <v>21</v>
      </c>
      <c r="D18" s="2">
        <v>1</v>
      </c>
      <c r="E18" s="2"/>
      <c r="F18" s="84"/>
      <c r="G18" s="51">
        <f>F18*D18</f>
        <v>0</v>
      </c>
      <c r="I18" s="122"/>
    </row>
    <row r="19" spans="1:9" ht="27.6" customHeight="1" x14ac:dyDescent="0.3">
      <c r="A19" s="72" t="s">
        <v>45</v>
      </c>
      <c r="B19" s="73" t="s">
        <v>29</v>
      </c>
      <c r="C19" s="75" t="s">
        <v>21</v>
      </c>
      <c r="D19" s="70">
        <v>1</v>
      </c>
      <c r="E19" s="70"/>
      <c r="F19" s="83"/>
      <c r="G19" s="71">
        <f t="shared" si="0"/>
        <v>0</v>
      </c>
    </row>
    <row r="20" spans="1:9" x14ac:dyDescent="0.3">
      <c r="A20" s="34" t="s">
        <v>50</v>
      </c>
      <c r="B20" s="18" t="s">
        <v>83</v>
      </c>
      <c r="C20" s="17" t="s">
        <v>21</v>
      </c>
      <c r="D20" s="2">
        <v>1</v>
      </c>
      <c r="E20" s="2"/>
      <c r="F20" s="84"/>
      <c r="G20" s="51">
        <f t="shared" si="0"/>
        <v>0</v>
      </c>
    </row>
    <row r="21" spans="1:9" ht="28.8" x14ac:dyDescent="0.3">
      <c r="A21" s="72" t="s">
        <v>331</v>
      </c>
      <c r="B21" s="73" t="s">
        <v>603</v>
      </c>
      <c r="C21" s="75" t="s">
        <v>21</v>
      </c>
      <c r="D21" s="70">
        <v>1</v>
      </c>
      <c r="E21" s="70"/>
      <c r="F21" s="83"/>
      <c r="G21" s="71">
        <f t="shared" si="0"/>
        <v>0</v>
      </c>
    </row>
    <row r="22" spans="1:9" x14ac:dyDescent="0.3">
      <c r="A22" s="34" t="s">
        <v>332</v>
      </c>
      <c r="B22" s="18" t="s">
        <v>604</v>
      </c>
      <c r="C22" s="17" t="s">
        <v>21</v>
      </c>
      <c r="D22" s="2">
        <v>1</v>
      </c>
      <c r="E22" s="2"/>
      <c r="F22" s="84"/>
      <c r="G22" s="51">
        <f t="shared" ref="G22:G25" si="1">F22*D22</f>
        <v>0</v>
      </c>
    </row>
    <row r="23" spans="1:9" x14ac:dyDescent="0.3">
      <c r="A23" s="72" t="s">
        <v>490</v>
      </c>
      <c r="B23" s="73" t="s">
        <v>601</v>
      </c>
      <c r="C23" s="75" t="s">
        <v>21</v>
      </c>
      <c r="D23" s="70">
        <v>1</v>
      </c>
      <c r="E23" s="70"/>
      <c r="F23" s="83"/>
      <c r="G23" s="71">
        <f t="shared" si="1"/>
        <v>0</v>
      </c>
    </row>
    <row r="24" spans="1:9" x14ac:dyDescent="0.3">
      <c r="A24" s="34" t="s">
        <v>600</v>
      </c>
      <c r="B24" s="18" t="s">
        <v>339</v>
      </c>
      <c r="C24" s="17" t="s">
        <v>21</v>
      </c>
      <c r="D24" s="2">
        <v>1</v>
      </c>
      <c r="E24" s="2"/>
      <c r="F24" s="84"/>
      <c r="G24" s="51">
        <f t="shared" si="1"/>
        <v>0</v>
      </c>
    </row>
    <row r="25" spans="1:9" ht="43.2" x14ac:dyDescent="0.3">
      <c r="A25" s="72" t="s">
        <v>602</v>
      </c>
      <c r="B25" s="73" t="s">
        <v>605</v>
      </c>
      <c r="C25" s="75" t="s">
        <v>21</v>
      </c>
      <c r="D25" s="70">
        <v>1</v>
      </c>
      <c r="E25" s="70"/>
      <c r="F25" s="83"/>
      <c r="G25" s="71">
        <f t="shared" si="1"/>
        <v>0</v>
      </c>
    </row>
    <row r="26" spans="1:9" x14ac:dyDescent="0.3">
      <c r="A26" s="3" t="s">
        <v>24</v>
      </c>
      <c r="B26" s="4"/>
      <c r="C26" s="5"/>
      <c r="D26" s="5"/>
      <c r="E26" s="5"/>
      <c r="F26" s="6"/>
      <c r="G26" s="50">
        <f>SUM(G8:G25)</f>
        <v>0</v>
      </c>
    </row>
    <row r="27" spans="1:9" x14ac:dyDescent="0.3">
      <c r="A27" s="7"/>
      <c r="B27" s="8"/>
      <c r="C27" s="9"/>
      <c r="D27" s="9"/>
      <c r="E27" s="9"/>
      <c r="F27" s="10"/>
      <c r="G27" s="11"/>
    </row>
    <row r="28" spans="1:9" ht="31.2" x14ac:dyDescent="0.3">
      <c r="A28" s="21" t="s">
        <v>19</v>
      </c>
      <c r="B28" s="22" t="s">
        <v>143</v>
      </c>
      <c r="C28" s="23" t="s">
        <v>22</v>
      </c>
      <c r="D28" s="82" t="str">
        <f>D4</f>
        <v>Quantité Entreprise</v>
      </c>
      <c r="E28" s="82" t="s">
        <v>59</v>
      </c>
      <c r="F28" s="24" t="s">
        <v>6</v>
      </c>
      <c r="G28" s="47" t="s">
        <v>3</v>
      </c>
    </row>
    <row r="29" spans="1:9" x14ac:dyDescent="0.3">
      <c r="A29" s="26" t="s">
        <v>148</v>
      </c>
      <c r="B29" s="66" t="s">
        <v>155</v>
      </c>
      <c r="C29" s="67"/>
      <c r="D29" s="67"/>
      <c r="E29" s="67"/>
      <c r="F29" s="67"/>
      <c r="G29" s="68"/>
    </row>
    <row r="30" spans="1:9" ht="30" customHeight="1" x14ac:dyDescent="0.3">
      <c r="A30" s="34" t="s">
        <v>150</v>
      </c>
      <c r="B30" s="32" t="s">
        <v>147</v>
      </c>
      <c r="C30" s="33" t="s">
        <v>21</v>
      </c>
      <c r="D30" s="2">
        <v>1</v>
      </c>
      <c r="E30" s="2"/>
      <c r="F30" s="84"/>
      <c r="G30" s="53">
        <f>F30*D30</f>
        <v>0</v>
      </c>
    </row>
    <row r="31" spans="1:9" ht="30" customHeight="1" x14ac:dyDescent="0.3">
      <c r="A31" s="72" t="s">
        <v>151</v>
      </c>
      <c r="B31" s="73" t="s">
        <v>146</v>
      </c>
      <c r="C31" s="74" t="s">
        <v>21</v>
      </c>
      <c r="D31" s="70">
        <v>1</v>
      </c>
      <c r="E31" s="70"/>
      <c r="F31" s="83"/>
      <c r="G31" s="71">
        <f>F31*D31</f>
        <v>0</v>
      </c>
    </row>
    <row r="32" spans="1:9" x14ac:dyDescent="0.3">
      <c r="A32" s="26" t="s">
        <v>149</v>
      </c>
      <c r="B32" s="66" t="s">
        <v>154</v>
      </c>
      <c r="C32" s="67"/>
      <c r="D32" s="67"/>
      <c r="E32" s="67"/>
      <c r="F32" s="67"/>
      <c r="G32" s="68"/>
    </row>
    <row r="33" spans="1:7" ht="30" customHeight="1" x14ac:dyDescent="0.3">
      <c r="A33" s="34" t="s">
        <v>152</v>
      </c>
      <c r="B33" s="32" t="s">
        <v>176</v>
      </c>
      <c r="C33" s="33" t="s">
        <v>21</v>
      </c>
      <c r="D33" s="2">
        <v>1</v>
      </c>
      <c r="E33" s="2"/>
      <c r="F33" s="84"/>
      <c r="G33" s="53">
        <f>F33*D33</f>
        <v>0</v>
      </c>
    </row>
    <row r="34" spans="1:7" ht="30" customHeight="1" x14ac:dyDescent="0.3">
      <c r="A34" s="72" t="s">
        <v>153</v>
      </c>
      <c r="B34" s="73" t="s">
        <v>177</v>
      </c>
      <c r="C34" s="74" t="s">
        <v>21</v>
      </c>
      <c r="D34" s="70">
        <v>1</v>
      </c>
      <c r="E34" s="70"/>
      <c r="F34" s="83"/>
      <c r="G34" s="71">
        <f>F34*D34</f>
        <v>0</v>
      </c>
    </row>
    <row r="35" spans="1:7" ht="30" customHeight="1" x14ac:dyDescent="0.3">
      <c r="A35" s="34" t="s">
        <v>174</v>
      </c>
      <c r="B35" s="32" t="s">
        <v>175</v>
      </c>
      <c r="C35" s="33" t="s">
        <v>21</v>
      </c>
      <c r="D35" s="2">
        <v>1</v>
      </c>
      <c r="E35" s="2"/>
      <c r="F35" s="84"/>
      <c r="G35" s="53">
        <f>F35*D35</f>
        <v>0</v>
      </c>
    </row>
    <row r="36" spans="1:7" x14ac:dyDescent="0.3">
      <c r="A36" s="26" t="s">
        <v>47</v>
      </c>
      <c r="B36" s="66" t="s">
        <v>91</v>
      </c>
      <c r="C36" s="67"/>
      <c r="D36" s="67"/>
      <c r="E36" s="67"/>
      <c r="F36" s="67"/>
      <c r="G36" s="68"/>
    </row>
    <row r="37" spans="1:7" ht="31.2" customHeight="1" x14ac:dyDescent="0.3">
      <c r="A37" s="34" t="s">
        <v>131</v>
      </c>
      <c r="B37" s="32" t="s">
        <v>130</v>
      </c>
      <c r="C37" s="33" t="s">
        <v>21</v>
      </c>
      <c r="D37" s="17">
        <v>1</v>
      </c>
      <c r="E37" s="2"/>
      <c r="F37" s="84"/>
      <c r="G37" s="53">
        <f t="shared" ref="G37:G48" si="2">F37*D37</f>
        <v>0</v>
      </c>
    </row>
    <row r="38" spans="1:7" x14ac:dyDescent="0.3">
      <c r="A38" s="26" t="s">
        <v>87</v>
      </c>
      <c r="B38" s="66" t="s">
        <v>137</v>
      </c>
      <c r="C38" s="67"/>
      <c r="D38" s="67"/>
      <c r="E38" s="67"/>
      <c r="F38" s="67"/>
      <c r="G38" s="68"/>
    </row>
    <row r="39" spans="1:7" ht="31.2" customHeight="1" x14ac:dyDescent="0.3">
      <c r="A39" s="34" t="s">
        <v>132</v>
      </c>
      <c r="B39" s="32" t="s">
        <v>130</v>
      </c>
      <c r="C39" s="33" t="s">
        <v>21</v>
      </c>
      <c r="D39" s="2">
        <v>1</v>
      </c>
      <c r="E39" s="2"/>
      <c r="F39" s="84"/>
      <c r="G39" s="53">
        <f t="shared" si="2"/>
        <v>0</v>
      </c>
    </row>
    <row r="40" spans="1:7" x14ac:dyDescent="0.3">
      <c r="A40" s="26" t="s">
        <v>88</v>
      </c>
      <c r="B40" s="66" t="s">
        <v>138</v>
      </c>
      <c r="C40" s="67"/>
      <c r="D40" s="67"/>
      <c r="E40" s="67"/>
      <c r="F40" s="67"/>
      <c r="G40" s="68"/>
    </row>
    <row r="41" spans="1:7" ht="26.4" customHeight="1" x14ac:dyDescent="0.3">
      <c r="A41" s="34" t="s">
        <v>133</v>
      </c>
      <c r="B41" s="32" t="s">
        <v>179</v>
      </c>
      <c r="C41" s="33" t="s">
        <v>21</v>
      </c>
      <c r="D41" s="2">
        <v>1</v>
      </c>
      <c r="E41" s="2"/>
      <c r="F41" s="84"/>
      <c r="G41" s="53">
        <f t="shared" si="2"/>
        <v>0</v>
      </c>
    </row>
    <row r="42" spans="1:7" ht="28.8" x14ac:dyDescent="0.3">
      <c r="A42" s="72" t="s">
        <v>141</v>
      </c>
      <c r="B42" s="73" t="s">
        <v>178</v>
      </c>
      <c r="C42" s="74" t="s">
        <v>21</v>
      </c>
      <c r="D42" s="70">
        <v>1</v>
      </c>
      <c r="E42" s="70"/>
      <c r="F42" s="83"/>
      <c r="G42" s="71">
        <f t="shared" si="2"/>
        <v>0</v>
      </c>
    </row>
    <row r="43" spans="1:7" x14ac:dyDescent="0.3">
      <c r="A43" s="26" t="s">
        <v>89</v>
      </c>
      <c r="B43" s="66" t="s">
        <v>139</v>
      </c>
      <c r="C43" s="67"/>
      <c r="D43" s="67"/>
      <c r="E43" s="67"/>
      <c r="F43" s="67"/>
      <c r="G43" s="68"/>
    </row>
    <row r="44" spans="1:7" ht="29.4" customHeight="1" x14ac:dyDescent="0.3">
      <c r="A44" s="34" t="s">
        <v>134</v>
      </c>
      <c r="B44" s="32" t="s">
        <v>179</v>
      </c>
      <c r="C44" s="33" t="s">
        <v>21</v>
      </c>
      <c r="D44" s="2">
        <v>1</v>
      </c>
      <c r="E44" s="2"/>
      <c r="F44" s="84"/>
      <c r="G44" s="53">
        <f t="shared" ref="G44:G45" si="3">F44*D44</f>
        <v>0</v>
      </c>
    </row>
    <row r="45" spans="1:7" ht="29.4" customHeight="1" x14ac:dyDescent="0.3">
      <c r="A45" s="72" t="s">
        <v>142</v>
      </c>
      <c r="B45" s="73" t="s">
        <v>178</v>
      </c>
      <c r="C45" s="74" t="s">
        <v>21</v>
      </c>
      <c r="D45" s="70">
        <v>1</v>
      </c>
      <c r="E45" s="70"/>
      <c r="F45" s="83"/>
      <c r="G45" s="71">
        <f t="shared" si="3"/>
        <v>0</v>
      </c>
    </row>
    <row r="46" spans="1:7" x14ac:dyDescent="0.3">
      <c r="A46" s="26" t="s">
        <v>90</v>
      </c>
      <c r="B46" s="66" t="s">
        <v>136</v>
      </c>
      <c r="C46" s="67"/>
      <c r="D46" s="67"/>
      <c r="E46" s="67"/>
      <c r="F46" s="67"/>
      <c r="G46" s="68"/>
    </row>
    <row r="47" spans="1:7" ht="34.950000000000003" customHeight="1" x14ac:dyDescent="0.3">
      <c r="A47" s="34" t="s">
        <v>135</v>
      </c>
      <c r="B47" s="32" t="s">
        <v>144</v>
      </c>
      <c r="C47" s="33" t="s">
        <v>21</v>
      </c>
      <c r="D47" s="2">
        <v>1</v>
      </c>
      <c r="E47" s="2"/>
      <c r="F47" s="84"/>
      <c r="G47" s="53">
        <f t="shared" si="2"/>
        <v>0</v>
      </c>
    </row>
    <row r="48" spans="1:7" ht="34.950000000000003" customHeight="1" x14ac:dyDescent="0.3">
      <c r="A48" s="72" t="s">
        <v>145</v>
      </c>
      <c r="B48" s="73" t="s">
        <v>130</v>
      </c>
      <c r="C48" s="74" t="s">
        <v>21</v>
      </c>
      <c r="D48" s="70">
        <v>1</v>
      </c>
      <c r="E48" s="70"/>
      <c r="F48" s="83"/>
      <c r="G48" s="71">
        <f t="shared" si="2"/>
        <v>0</v>
      </c>
    </row>
    <row r="49" spans="1:14" x14ac:dyDescent="0.3">
      <c r="A49" s="3" t="s">
        <v>25</v>
      </c>
      <c r="B49" s="4"/>
      <c r="C49" s="5"/>
      <c r="D49" s="5"/>
      <c r="E49" s="5"/>
      <c r="F49" s="6"/>
      <c r="G49" s="50">
        <f>SUM(G30:G48)</f>
        <v>0</v>
      </c>
    </row>
    <row r="50" spans="1:14" x14ac:dyDescent="0.3">
      <c r="A50" s="34"/>
      <c r="B50" s="81"/>
      <c r="C50" s="78"/>
      <c r="D50" s="9"/>
      <c r="E50" s="9"/>
      <c r="F50" s="79"/>
      <c r="G50" s="80"/>
    </row>
    <row r="51" spans="1:14" ht="29.4" customHeight="1" x14ac:dyDescent="0.3">
      <c r="A51" s="21" t="s">
        <v>14</v>
      </c>
      <c r="B51" s="22" t="s">
        <v>33</v>
      </c>
      <c r="C51" s="23" t="s">
        <v>22</v>
      </c>
      <c r="D51" s="82" t="str">
        <f>D4</f>
        <v>Quantité Entreprise</v>
      </c>
      <c r="E51" s="82" t="s">
        <v>59</v>
      </c>
      <c r="F51" s="24" t="s">
        <v>6</v>
      </c>
      <c r="G51" s="25" t="s">
        <v>3</v>
      </c>
    </row>
    <row r="52" spans="1:14" x14ac:dyDescent="0.3">
      <c r="A52" s="26" t="s">
        <v>41</v>
      </c>
      <c r="B52" s="66" t="s">
        <v>79</v>
      </c>
      <c r="C52" s="67"/>
      <c r="D52" s="67"/>
      <c r="E52" s="67"/>
      <c r="F52" s="67"/>
      <c r="G52" s="68"/>
    </row>
    <row r="53" spans="1:14" ht="28.8" x14ac:dyDescent="0.3">
      <c r="A53" s="34" t="s">
        <v>76</v>
      </c>
      <c r="B53" s="18" t="s">
        <v>35</v>
      </c>
      <c r="C53" s="17" t="s">
        <v>21</v>
      </c>
      <c r="D53" s="19">
        <v>1</v>
      </c>
      <c r="E53" s="19"/>
      <c r="F53" s="49"/>
      <c r="G53" s="51">
        <f>F53*D53</f>
        <v>0</v>
      </c>
    </row>
    <row r="54" spans="1:14" x14ac:dyDescent="0.3">
      <c r="A54" s="26" t="s">
        <v>48</v>
      </c>
      <c r="B54" s="66" t="s">
        <v>180</v>
      </c>
      <c r="C54" s="67"/>
      <c r="D54" s="67"/>
      <c r="E54" s="67"/>
      <c r="F54" s="86"/>
      <c r="G54" s="68"/>
    </row>
    <row r="55" spans="1:14" ht="28.8" x14ac:dyDescent="0.3">
      <c r="A55" s="34" t="s">
        <v>92</v>
      </c>
      <c r="B55" s="18" t="s">
        <v>32</v>
      </c>
      <c r="C55" s="42" t="s">
        <v>21</v>
      </c>
      <c r="D55" s="2">
        <v>1</v>
      </c>
      <c r="E55" s="2"/>
      <c r="F55" s="84"/>
      <c r="G55" s="53">
        <f t="shared" ref="G55:G62" si="4">F55*D55</f>
        <v>0</v>
      </c>
    </row>
    <row r="56" spans="1:14" ht="28.8" x14ac:dyDescent="0.3">
      <c r="A56" s="72" t="s">
        <v>93</v>
      </c>
      <c r="B56" s="242" t="s">
        <v>501</v>
      </c>
      <c r="C56" s="75" t="s">
        <v>21</v>
      </c>
      <c r="D56" s="70">
        <v>1</v>
      </c>
      <c r="E56" s="70"/>
      <c r="F56" s="83"/>
      <c r="G56" s="71">
        <f>F56*D56</f>
        <v>0</v>
      </c>
    </row>
    <row r="57" spans="1:14" x14ac:dyDescent="0.3">
      <c r="A57" s="34" t="s">
        <v>94</v>
      </c>
      <c r="B57" s="18" t="s">
        <v>167</v>
      </c>
      <c r="C57" s="42" t="s">
        <v>21</v>
      </c>
      <c r="D57" s="2">
        <v>1</v>
      </c>
      <c r="E57" s="2"/>
      <c r="F57" s="84"/>
      <c r="G57" s="53">
        <f t="shared" si="4"/>
        <v>0</v>
      </c>
    </row>
    <row r="58" spans="1:14" x14ac:dyDescent="0.3">
      <c r="A58" s="72" t="s">
        <v>162</v>
      </c>
      <c r="B58" s="242" t="s">
        <v>168</v>
      </c>
      <c r="C58" s="75" t="s">
        <v>21</v>
      </c>
      <c r="D58" s="70">
        <v>1</v>
      </c>
      <c r="E58" s="70"/>
      <c r="F58" s="83"/>
      <c r="G58" s="71">
        <f t="shared" si="4"/>
        <v>0</v>
      </c>
    </row>
    <row r="59" spans="1:14" x14ac:dyDescent="0.3">
      <c r="A59" s="34" t="s">
        <v>163</v>
      </c>
      <c r="B59" s="18" t="s">
        <v>160</v>
      </c>
      <c r="C59" s="42" t="s">
        <v>21</v>
      </c>
      <c r="D59" s="2">
        <v>1</v>
      </c>
      <c r="E59" s="2"/>
      <c r="F59" s="84"/>
      <c r="G59" s="53">
        <f t="shared" si="4"/>
        <v>0</v>
      </c>
    </row>
    <row r="60" spans="1:14" ht="28.8" x14ac:dyDescent="0.3">
      <c r="A60" s="72" t="s">
        <v>164</v>
      </c>
      <c r="B60" s="242" t="s">
        <v>166</v>
      </c>
      <c r="C60" s="75" t="s">
        <v>21</v>
      </c>
      <c r="D60" s="70">
        <v>1</v>
      </c>
      <c r="E60" s="70"/>
      <c r="F60" s="83"/>
      <c r="G60" s="71">
        <f t="shared" si="4"/>
        <v>0</v>
      </c>
    </row>
    <row r="61" spans="1:14" x14ac:dyDescent="0.3">
      <c r="A61" s="34" t="s">
        <v>165</v>
      </c>
      <c r="B61" s="18" t="s">
        <v>161</v>
      </c>
      <c r="C61" s="42" t="s">
        <v>21</v>
      </c>
      <c r="D61" s="2">
        <v>1</v>
      </c>
      <c r="E61" s="2"/>
      <c r="F61" s="84"/>
      <c r="G61" s="53">
        <f>F61*D61</f>
        <v>0</v>
      </c>
      <c r="N61" s="123"/>
    </row>
    <row r="62" spans="1:14" ht="18" customHeight="1" x14ac:dyDescent="0.3">
      <c r="A62" s="72" t="s">
        <v>346</v>
      </c>
      <c r="B62" s="242" t="s">
        <v>49</v>
      </c>
      <c r="C62" s="75" t="s">
        <v>21</v>
      </c>
      <c r="D62" s="70">
        <v>1</v>
      </c>
      <c r="E62" s="70"/>
      <c r="F62" s="83"/>
      <c r="G62" s="71">
        <f t="shared" si="4"/>
        <v>0</v>
      </c>
    </row>
    <row r="63" spans="1:14" x14ac:dyDescent="0.3">
      <c r="A63" s="26" t="s">
        <v>74</v>
      </c>
      <c r="B63" s="66" t="s">
        <v>95</v>
      </c>
      <c r="C63" s="67"/>
      <c r="D63" s="67"/>
      <c r="E63" s="67"/>
      <c r="F63" s="86"/>
      <c r="G63" s="68"/>
    </row>
    <row r="64" spans="1:14" ht="28.8" x14ac:dyDescent="0.3">
      <c r="A64" s="34" t="s">
        <v>96</v>
      </c>
      <c r="B64" s="18" t="s">
        <v>32</v>
      </c>
      <c r="C64" s="42" t="s">
        <v>21</v>
      </c>
      <c r="D64" s="2">
        <v>1</v>
      </c>
      <c r="E64" s="2"/>
      <c r="F64" s="84"/>
      <c r="G64" s="53">
        <f t="shared" ref="G64:G68" si="5">F64*D64</f>
        <v>0</v>
      </c>
    </row>
    <row r="65" spans="1:12" ht="28.8" x14ac:dyDescent="0.3">
      <c r="A65" s="72" t="s">
        <v>97</v>
      </c>
      <c r="B65" s="73" t="s">
        <v>157</v>
      </c>
      <c r="C65" s="75" t="s">
        <v>21</v>
      </c>
      <c r="D65" s="70">
        <v>1</v>
      </c>
      <c r="E65" s="70"/>
      <c r="F65" s="83"/>
      <c r="G65" s="71">
        <f t="shared" si="5"/>
        <v>0</v>
      </c>
    </row>
    <row r="66" spans="1:12" ht="28.8" x14ac:dyDescent="0.3">
      <c r="A66" s="34" t="s">
        <v>487</v>
      </c>
      <c r="B66" s="18" t="s">
        <v>159</v>
      </c>
      <c r="C66" s="42" t="s">
        <v>21</v>
      </c>
      <c r="D66" s="2">
        <v>1</v>
      </c>
      <c r="E66" s="2"/>
      <c r="F66" s="84"/>
      <c r="G66" s="53">
        <f t="shared" si="5"/>
        <v>0</v>
      </c>
    </row>
    <row r="67" spans="1:12" x14ac:dyDescent="0.3">
      <c r="A67" s="72" t="s">
        <v>98</v>
      </c>
      <c r="B67" s="73" t="s">
        <v>158</v>
      </c>
      <c r="C67" s="75" t="s">
        <v>21</v>
      </c>
      <c r="D67" s="70">
        <v>1</v>
      </c>
      <c r="E67" s="70"/>
      <c r="F67" s="83"/>
      <c r="G67" s="71">
        <f t="shared" si="5"/>
        <v>0</v>
      </c>
    </row>
    <row r="68" spans="1:12" x14ac:dyDescent="0.3">
      <c r="A68" s="34" t="s">
        <v>99</v>
      </c>
      <c r="B68" s="32" t="s">
        <v>49</v>
      </c>
      <c r="C68" s="42" t="s">
        <v>21</v>
      </c>
      <c r="D68" s="2">
        <v>1</v>
      </c>
      <c r="E68" s="2"/>
      <c r="F68" s="84"/>
      <c r="G68" s="53">
        <f t="shared" si="5"/>
        <v>0</v>
      </c>
    </row>
    <row r="69" spans="1:12" x14ac:dyDescent="0.3">
      <c r="A69" s="26" t="s">
        <v>75</v>
      </c>
      <c r="B69" s="124" t="s">
        <v>169</v>
      </c>
      <c r="C69" s="67"/>
      <c r="D69" s="67"/>
      <c r="E69" s="67"/>
      <c r="F69" s="86"/>
      <c r="G69" s="68"/>
    </row>
    <row r="70" spans="1:12" x14ac:dyDescent="0.3">
      <c r="A70" s="34" t="s">
        <v>100</v>
      </c>
      <c r="B70" s="81" t="s">
        <v>170</v>
      </c>
      <c r="C70" s="42" t="s">
        <v>21</v>
      </c>
      <c r="D70" s="2">
        <v>1</v>
      </c>
      <c r="E70" s="2"/>
      <c r="F70" s="84"/>
      <c r="G70" s="53">
        <f>F70*D70</f>
        <v>0</v>
      </c>
    </row>
    <row r="71" spans="1:12" x14ac:dyDescent="0.3">
      <c r="A71" s="72" t="s">
        <v>101</v>
      </c>
      <c r="B71" s="87" t="s">
        <v>171</v>
      </c>
      <c r="C71" s="75" t="s">
        <v>21</v>
      </c>
      <c r="D71" s="70">
        <v>1</v>
      </c>
      <c r="E71" s="70"/>
      <c r="F71" s="83"/>
      <c r="G71" s="71">
        <f t="shared" ref="G71:G72" si="6">F71*D71</f>
        <v>0</v>
      </c>
    </row>
    <row r="72" spans="1:12" x14ac:dyDescent="0.3">
      <c r="A72" s="34" t="s">
        <v>102</v>
      </c>
      <c r="B72" s="81" t="s">
        <v>172</v>
      </c>
      <c r="C72" s="42" t="s">
        <v>21</v>
      </c>
      <c r="D72" s="2">
        <v>1</v>
      </c>
      <c r="E72" s="2"/>
      <c r="F72" s="84"/>
      <c r="G72" s="53">
        <f t="shared" si="6"/>
        <v>0</v>
      </c>
    </row>
    <row r="73" spans="1:12" x14ac:dyDescent="0.3">
      <c r="A73" s="3" t="s">
        <v>26</v>
      </c>
      <c r="B73" s="4"/>
      <c r="C73" s="5"/>
      <c r="D73" s="5"/>
      <c r="E73" s="5"/>
      <c r="F73" s="6"/>
      <c r="G73" s="50">
        <f>SUM(G53:G72)</f>
        <v>0</v>
      </c>
    </row>
    <row r="74" spans="1:12" x14ac:dyDescent="0.3">
      <c r="A74" s="7"/>
      <c r="B74" s="8"/>
      <c r="C74" s="9"/>
      <c r="D74" s="9"/>
      <c r="E74" s="9"/>
      <c r="F74" s="10"/>
      <c r="G74" s="11"/>
    </row>
    <row r="75" spans="1:12" ht="31.2" x14ac:dyDescent="0.3">
      <c r="A75" s="21" t="s">
        <v>15</v>
      </c>
      <c r="B75" s="22" t="s">
        <v>34</v>
      </c>
      <c r="C75" s="23" t="s">
        <v>22</v>
      </c>
      <c r="D75" s="82" t="str">
        <f>D4</f>
        <v>Quantité Entreprise</v>
      </c>
      <c r="E75" s="82" t="s">
        <v>59</v>
      </c>
      <c r="F75" s="24" t="s">
        <v>6</v>
      </c>
      <c r="G75" s="25" t="s">
        <v>3</v>
      </c>
    </row>
    <row r="76" spans="1:12" x14ac:dyDescent="0.3">
      <c r="A76" s="26" t="s">
        <v>301</v>
      </c>
      <c r="B76" s="66" t="s">
        <v>300</v>
      </c>
      <c r="C76" s="67"/>
      <c r="D76" s="67"/>
      <c r="E76" s="67"/>
      <c r="F76" s="86"/>
      <c r="G76" s="68"/>
    </row>
    <row r="77" spans="1:12" ht="28.8" x14ac:dyDescent="0.3">
      <c r="A77" s="34" t="s">
        <v>76</v>
      </c>
      <c r="B77" s="18" t="s">
        <v>593</v>
      </c>
      <c r="C77" s="42" t="s">
        <v>21</v>
      </c>
      <c r="D77" s="2">
        <v>1</v>
      </c>
      <c r="E77" s="2"/>
      <c r="F77" s="84"/>
      <c r="G77" s="53">
        <f t="shared" ref="G77:G79" si="7">F77*D77</f>
        <v>0</v>
      </c>
    </row>
    <row r="78" spans="1:12" x14ac:dyDescent="0.3">
      <c r="A78" s="26" t="s">
        <v>16</v>
      </c>
      <c r="B78" s="66" t="s">
        <v>283</v>
      </c>
      <c r="C78" s="67"/>
      <c r="D78" s="67"/>
      <c r="E78" s="67"/>
      <c r="F78" s="86"/>
      <c r="G78" s="68"/>
    </row>
    <row r="79" spans="1:12" ht="28.8" x14ac:dyDescent="0.3">
      <c r="A79" s="34" t="s">
        <v>57</v>
      </c>
      <c r="B79" s="18" t="s">
        <v>593</v>
      </c>
      <c r="C79" s="42" t="s">
        <v>21</v>
      </c>
      <c r="D79" s="2">
        <v>1</v>
      </c>
      <c r="E79" s="2"/>
      <c r="F79" s="84"/>
      <c r="G79" s="53">
        <f t="shared" si="7"/>
        <v>0</v>
      </c>
      <c r="L79" s="231"/>
    </row>
    <row r="80" spans="1:12" x14ac:dyDescent="0.3">
      <c r="A80" s="26" t="s">
        <v>44</v>
      </c>
      <c r="B80" s="66" t="s">
        <v>302</v>
      </c>
      <c r="C80" s="67"/>
      <c r="D80" s="67"/>
      <c r="E80" s="67"/>
      <c r="F80" s="86"/>
      <c r="G80" s="68"/>
    </row>
    <row r="81" spans="1:7" ht="28.8" x14ac:dyDescent="0.3">
      <c r="A81" s="34" t="s">
        <v>58</v>
      </c>
      <c r="B81" s="18" t="s">
        <v>593</v>
      </c>
      <c r="C81" s="42" t="s">
        <v>21</v>
      </c>
      <c r="D81" s="2">
        <v>1</v>
      </c>
      <c r="E81" s="2"/>
      <c r="F81" s="84"/>
      <c r="G81" s="53">
        <f t="shared" ref="G81" si="8">F81*D81</f>
        <v>0</v>
      </c>
    </row>
    <row r="82" spans="1:7" x14ac:dyDescent="0.3">
      <c r="A82" s="26" t="s">
        <v>304</v>
      </c>
      <c r="B82" s="66" t="s">
        <v>316</v>
      </c>
      <c r="C82" s="67"/>
      <c r="D82" s="67"/>
      <c r="E82" s="67"/>
      <c r="F82" s="86"/>
      <c r="G82" s="68"/>
    </row>
    <row r="83" spans="1:7" ht="28.8" x14ac:dyDescent="0.3">
      <c r="A83" s="34" t="s">
        <v>305</v>
      </c>
      <c r="B83" s="18" t="s">
        <v>593</v>
      </c>
      <c r="C83" s="42" t="s">
        <v>21</v>
      </c>
      <c r="D83" s="2">
        <v>1</v>
      </c>
      <c r="E83" s="2"/>
      <c r="F83" s="84"/>
      <c r="G83" s="53">
        <f t="shared" ref="G83" si="9">F83*D83</f>
        <v>0</v>
      </c>
    </row>
    <row r="84" spans="1:7" x14ac:dyDescent="0.3">
      <c r="A84" s="26" t="s">
        <v>306</v>
      </c>
      <c r="B84" s="66" t="s">
        <v>317</v>
      </c>
      <c r="C84" s="67"/>
      <c r="D84" s="67"/>
      <c r="E84" s="67"/>
      <c r="F84" s="86"/>
      <c r="G84" s="68"/>
    </row>
    <row r="85" spans="1:7" ht="28.8" x14ac:dyDescent="0.3">
      <c r="A85" s="34" t="s">
        <v>307</v>
      </c>
      <c r="B85" s="18" t="s">
        <v>593</v>
      </c>
      <c r="C85" s="42" t="s">
        <v>21</v>
      </c>
      <c r="D85" s="2">
        <v>1</v>
      </c>
      <c r="E85" s="2"/>
      <c r="F85" s="84"/>
      <c r="G85" s="53">
        <f t="shared" ref="G85" si="10">F85*D85</f>
        <v>0</v>
      </c>
    </row>
    <row r="86" spans="1:7" x14ac:dyDescent="0.3">
      <c r="A86" s="26" t="s">
        <v>308</v>
      </c>
      <c r="B86" s="66" t="s">
        <v>303</v>
      </c>
      <c r="C86" s="67"/>
      <c r="D86" s="67"/>
      <c r="E86" s="67"/>
      <c r="F86" s="86"/>
      <c r="G86" s="68"/>
    </row>
    <row r="87" spans="1:7" ht="28.8" x14ac:dyDescent="0.3">
      <c r="A87" s="34" t="s">
        <v>309</v>
      </c>
      <c r="B87" s="18" t="s">
        <v>593</v>
      </c>
      <c r="C87" s="42" t="s">
        <v>21</v>
      </c>
      <c r="D87" s="2">
        <v>1</v>
      </c>
      <c r="E87" s="2"/>
      <c r="F87" s="84"/>
      <c r="G87" s="53">
        <f t="shared" ref="G87" si="11">F87*D87</f>
        <v>0</v>
      </c>
    </row>
    <row r="88" spans="1:7" x14ac:dyDescent="0.3">
      <c r="A88" s="26" t="s">
        <v>310</v>
      </c>
      <c r="B88" s="66" t="s">
        <v>77</v>
      </c>
      <c r="C88" s="67"/>
      <c r="D88" s="67"/>
      <c r="E88" s="67"/>
      <c r="F88" s="86"/>
      <c r="G88" s="68"/>
    </row>
    <row r="89" spans="1:7" ht="28.8" x14ac:dyDescent="0.3">
      <c r="A89" s="34" t="s">
        <v>311</v>
      </c>
      <c r="B89" s="32" t="s">
        <v>585</v>
      </c>
      <c r="C89" s="42" t="s">
        <v>21</v>
      </c>
      <c r="D89" s="2">
        <v>1</v>
      </c>
      <c r="E89" s="2"/>
      <c r="F89" s="84"/>
      <c r="G89" s="53">
        <f t="shared" ref="G89:G91" si="12">F89*D89</f>
        <v>0</v>
      </c>
    </row>
    <row r="90" spans="1:7" ht="28.8" x14ac:dyDescent="0.3">
      <c r="A90" s="72" t="s">
        <v>312</v>
      </c>
      <c r="B90" s="73" t="s">
        <v>295</v>
      </c>
      <c r="C90" s="75" t="s">
        <v>21</v>
      </c>
      <c r="D90" s="70">
        <v>1</v>
      </c>
      <c r="E90" s="70"/>
      <c r="F90" s="83"/>
      <c r="G90" s="71">
        <f>F90*D90</f>
        <v>0</v>
      </c>
    </row>
    <row r="91" spans="1:7" ht="28.8" x14ac:dyDescent="0.3">
      <c r="A91" s="34" t="s">
        <v>313</v>
      </c>
      <c r="B91" s="32" t="s">
        <v>586</v>
      </c>
      <c r="C91" s="42" t="s">
        <v>21</v>
      </c>
      <c r="D91" s="2">
        <v>1</v>
      </c>
      <c r="E91" s="2"/>
      <c r="F91" s="84"/>
      <c r="G91" s="53">
        <f t="shared" si="12"/>
        <v>0</v>
      </c>
    </row>
    <row r="92" spans="1:7" ht="28.8" x14ac:dyDescent="0.3">
      <c r="A92" s="72" t="s">
        <v>314</v>
      </c>
      <c r="B92" s="73" t="s">
        <v>333</v>
      </c>
      <c r="C92" s="75" t="s">
        <v>21</v>
      </c>
      <c r="D92" s="70">
        <v>1</v>
      </c>
      <c r="E92" s="70"/>
      <c r="F92" s="83"/>
      <c r="G92" s="71">
        <f>F92*D92</f>
        <v>0</v>
      </c>
    </row>
    <row r="93" spans="1:7" x14ac:dyDescent="0.3">
      <c r="A93" s="3" t="s">
        <v>40</v>
      </c>
      <c r="B93" s="4"/>
      <c r="C93" s="5"/>
      <c r="D93" s="5"/>
      <c r="E93" s="5"/>
      <c r="F93" s="6"/>
      <c r="G93" s="50">
        <f>SUM(G76:G92)</f>
        <v>0</v>
      </c>
    </row>
    <row r="94" spans="1:7" x14ac:dyDescent="0.3">
      <c r="A94" s="34"/>
      <c r="B94" s="81"/>
      <c r="C94" s="78"/>
      <c r="D94" s="9"/>
      <c r="E94" s="9"/>
      <c r="F94" s="79"/>
      <c r="G94" s="80"/>
    </row>
    <row r="95" spans="1:7" ht="31.2" x14ac:dyDescent="0.3">
      <c r="A95" s="21" t="s">
        <v>103</v>
      </c>
      <c r="B95" s="22" t="s">
        <v>297</v>
      </c>
      <c r="C95" s="23" t="s">
        <v>22</v>
      </c>
      <c r="D95" s="82" t="str">
        <f>D4</f>
        <v>Quantité Entreprise</v>
      </c>
      <c r="E95" s="82" t="s">
        <v>59</v>
      </c>
      <c r="F95" s="24" t="s">
        <v>6</v>
      </c>
      <c r="G95" s="25" t="s">
        <v>3</v>
      </c>
    </row>
    <row r="96" spans="1:7" x14ac:dyDescent="0.3">
      <c r="A96" s="100" t="s">
        <v>20</v>
      </c>
      <c r="B96" s="66" t="s">
        <v>61</v>
      </c>
      <c r="C96" s="96"/>
      <c r="D96" s="97"/>
      <c r="E96" s="97"/>
      <c r="F96" s="98"/>
      <c r="G96" s="99"/>
    </row>
    <row r="97" spans="1:7" x14ac:dyDescent="0.3">
      <c r="A97" s="88" t="s">
        <v>51</v>
      </c>
      <c r="B97" s="89" t="s">
        <v>325</v>
      </c>
      <c r="C97" s="90" t="s">
        <v>21</v>
      </c>
      <c r="D97" s="91">
        <v>1</v>
      </c>
      <c r="E97" s="92"/>
      <c r="F97" s="57"/>
      <c r="G97" s="104">
        <f>D97*F97</f>
        <v>0</v>
      </c>
    </row>
    <row r="98" spans="1:7" x14ac:dyDescent="0.3">
      <c r="A98" s="72" t="s">
        <v>52</v>
      </c>
      <c r="B98" s="232" t="s">
        <v>73</v>
      </c>
      <c r="C98" s="94" t="s">
        <v>21</v>
      </c>
      <c r="D98" s="233">
        <v>1</v>
      </c>
      <c r="E98" s="95"/>
      <c r="F98" s="105"/>
      <c r="G98" s="106">
        <f t="shared" ref="G98:G116" si="13">D98*F98</f>
        <v>0</v>
      </c>
    </row>
    <row r="99" spans="1:7" x14ac:dyDescent="0.3">
      <c r="A99" s="100" t="s">
        <v>42</v>
      </c>
      <c r="B99" s="66" t="s">
        <v>62</v>
      </c>
      <c r="C99" s="96"/>
      <c r="D99" s="97"/>
      <c r="E99" s="97"/>
      <c r="F99" s="98"/>
      <c r="G99" s="116"/>
    </row>
    <row r="100" spans="1:7" x14ac:dyDescent="0.3">
      <c r="A100" s="88" t="s">
        <v>53</v>
      </c>
      <c r="B100" s="89" t="s">
        <v>325</v>
      </c>
      <c r="C100" s="90" t="s">
        <v>21</v>
      </c>
      <c r="D100" s="91">
        <v>1</v>
      </c>
      <c r="E100" s="92"/>
      <c r="F100" s="57"/>
      <c r="G100" s="104">
        <f t="shared" si="13"/>
        <v>0</v>
      </c>
    </row>
    <row r="101" spans="1:7" x14ac:dyDescent="0.3">
      <c r="A101" s="72" t="s">
        <v>54</v>
      </c>
      <c r="B101" s="232" t="s">
        <v>73</v>
      </c>
      <c r="C101" s="94" t="s">
        <v>21</v>
      </c>
      <c r="D101" s="95">
        <v>1</v>
      </c>
      <c r="E101" s="95"/>
      <c r="F101" s="105"/>
      <c r="G101" s="106">
        <f t="shared" si="13"/>
        <v>0</v>
      </c>
    </row>
    <row r="102" spans="1:7" x14ac:dyDescent="0.3">
      <c r="A102" s="100" t="s">
        <v>69</v>
      </c>
      <c r="B102" s="66" t="s">
        <v>63</v>
      </c>
      <c r="C102" s="96"/>
      <c r="D102" s="97"/>
      <c r="E102" s="97"/>
      <c r="F102" s="115"/>
      <c r="G102" s="116"/>
    </row>
    <row r="103" spans="1:7" x14ac:dyDescent="0.3">
      <c r="A103" s="88" t="s">
        <v>70</v>
      </c>
      <c r="B103" s="89" t="s">
        <v>325</v>
      </c>
      <c r="C103" s="90" t="s">
        <v>21</v>
      </c>
      <c r="D103" s="272">
        <v>1</v>
      </c>
      <c r="E103" s="92"/>
      <c r="F103" s="57"/>
      <c r="G103" s="104">
        <f t="shared" si="13"/>
        <v>0</v>
      </c>
    </row>
    <row r="104" spans="1:7" x14ac:dyDescent="0.3">
      <c r="A104" s="72" t="s">
        <v>71</v>
      </c>
      <c r="B104" s="232" t="s">
        <v>73</v>
      </c>
      <c r="C104" s="94" t="s">
        <v>21</v>
      </c>
      <c r="D104" s="273">
        <v>1</v>
      </c>
      <c r="E104" s="95"/>
      <c r="F104" s="105"/>
      <c r="G104" s="106">
        <f t="shared" si="13"/>
        <v>0</v>
      </c>
    </row>
    <row r="105" spans="1:7" x14ac:dyDescent="0.3">
      <c r="A105" s="100" t="s">
        <v>622</v>
      </c>
      <c r="B105" s="66" t="s">
        <v>625</v>
      </c>
      <c r="C105" s="96"/>
      <c r="D105" s="97"/>
      <c r="E105" s="97"/>
      <c r="F105" s="115"/>
      <c r="G105" s="116"/>
    </row>
    <row r="106" spans="1:7" x14ac:dyDescent="0.3">
      <c r="A106" s="88" t="s">
        <v>623</v>
      </c>
      <c r="B106" s="89" t="s">
        <v>325</v>
      </c>
      <c r="C106" s="90" t="s">
        <v>21</v>
      </c>
      <c r="D106" s="272">
        <v>1</v>
      </c>
      <c r="E106" s="92"/>
      <c r="F106" s="57"/>
      <c r="G106" s="104">
        <f t="shared" ref="G106:G107" si="14">D106*F106</f>
        <v>0</v>
      </c>
    </row>
    <row r="107" spans="1:7" x14ac:dyDescent="0.3">
      <c r="A107" s="72" t="s">
        <v>624</v>
      </c>
      <c r="B107" s="232" t="s">
        <v>73</v>
      </c>
      <c r="C107" s="94" t="s">
        <v>21</v>
      </c>
      <c r="D107" s="273">
        <v>1</v>
      </c>
      <c r="E107" s="95"/>
      <c r="F107" s="105"/>
      <c r="G107" s="106">
        <f t="shared" si="14"/>
        <v>0</v>
      </c>
    </row>
    <row r="108" spans="1:7" x14ac:dyDescent="0.3">
      <c r="A108" s="100" t="s">
        <v>72</v>
      </c>
      <c r="B108" s="66" t="s">
        <v>64</v>
      </c>
      <c r="C108" s="96"/>
      <c r="D108" s="97"/>
      <c r="E108" s="97"/>
      <c r="F108" s="115"/>
      <c r="G108" s="116"/>
    </row>
    <row r="109" spans="1:7" x14ac:dyDescent="0.3">
      <c r="A109" s="88" t="s">
        <v>106</v>
      </c>
      <c r="B109" s="89" t="s">
        <v>325</v>
      </c>
      <c r="C109" s="90" t="s">
        <v>21</v>
      </c>
      <c r="D109" s="91">
        <v>1</v>
      </c>
      <c r="E109" s="92"/>
      <c r="F109" s="57"/>
      <c r="G109" s="104">
        <f t="shared" si="13"/>
        <v>0</v>
      </c>
    </row>
    <row r="110" spans="1:7" x14ac:dyDescent="0.3">
      <c r="A110" s="72" t="s">
        <v>107</v>
      </c>
      <c r="B110" s="232" t="s">
        <v>73</v>
      </c>
      <c r="C110" s="94" t="s">
        <v>21</v>
      </c>
      <c r="D110" s="95">
        <v>1</v>
      </c>
      <c r="E110" s="95"/>
      <c r="F110" s="105"/>
      <c r="G110" s="106">
        <f t="shared" si="13"/>
        <v>0</v>
      </c>
    </row>
    <row r="111" spans="1:7" x14ac:dyDescent="0.3">
      <c r="A111" s="100" t="s">
        <v>125</v>
      </c>
      <c r="B111" s="66" t="s">
        <v>65</v>
      </c>
      <c r="C111" s="96"/>
      <c r="D111" s="97"/>
      <c r="E111" s="97"/>
      <c r="F111" s="115"/>
      <c r="G111" s="116"/>
    </row>
    <row r="112" spans="1:7" x14ac:dyDescent="0.3">
      <c r="A112" s="88" t="s">
        <v>108</v>
      </c>
      <c r="B112" s="89" t="s">
        <v>325</v>
      </c>
      <c r="C112" s="90" t="s">
        <v>21</v>
      </c>
      <c r="D112" s="91">
        <v>1</v>
      </c>
      <c r="E112" s="92"/>
      <c r="F112" s="57"/>
      <c r="G112" s="104">
        <f t="shared" si="13"/>
        <v>0</v>
      </c>
    </row>
    <row r="113" spans="1:7" x14ac:dyDescent="0.3">
      <c r="A113" s="72" t="s">
        <v>109</v>
      </c>
      <c r="B113" s="232" t="s">
        <v>73</v>
      </c>
      <c r="C113" s="94" t="s">
        <v>21</v>
      </c>
      <c r="D113" s="95">
        <v>1</v>
      </c>
      <c r="E113" s="95"/>
      <c r="F113" s="105"/>
      <c r="G113" s="106">
        <f t="shared" si="13"/>
        <v>0</v>
      </c>
    </row>
    <row r="114" spans="1:7" x14ac:dyDescent="0.3">
      <c r="A114" s="100" t="s">
        <v>124</v>
      </c>
      <c r="B114" s="66" t="s">
        <v>618</v>
      </c>
      <c r="C114" s="96"/>
      <c r="D114" s="97"/>
      <c r="E114" s="97"/>
      <c r="F114" s="115"/>
      <c r="G114" s="116"/>
    </row>
    <row r="115" spans="1:7" x14ac:dyDescent="0.3">
      <c r="A115" s="88" t="s">
        <v>110</v>
      </c>
      <c r="B115" s="89" t="s">
        <v>325</v>
      </c>
      <c r="C115" s="90" t="s">
        <v>21</v>
      </c>
      <c r="D115" s="91">
        <v>1</v>
      </c>
      <c r="E115" s="92"/>
      <c r="F115" s="57"/>
      <c r="G115" s="104">
        <f t="shared" si="13"/>
        <v>0</v>
      </c>
    </row>
    <row r="116" spans="1:7" x14ac:dyDescent="0.3">
      <c r="A116" s="72" t="s">
        <v>111</v>
      </c>
      <c r="B116" s="232" t="s">
        <v>73</v>
      </c>
      <c r="C116" s="94" t="s">
        <v>21</v>
      </c>
      <c r="D116" s="95">
        <v>1</v>
      </c>
      <c r="E116" s="95"/>
      <c r="F116" s="105"/>
      <c r="G116" s="106">
        <f t="shared" si="13"/>
        <v>0</v>
      </c>
    </row>
    <row r="117" spans="1:7" x14ac:dyDescent="0.3">
      <c r="A117" s="100" t="s">
        <v>123</v>
      </c>
      <c r="B117" s="66" t="s">
        <v>66</v>
      </c>
      <c r="C117" s="96"/>
      <c r="D117" s="97"/>
      <c r="E117" s="97"/>
      <c r="F117" s="115"/>
      <c r="G117" s="116"/>
    </row>
    <row r="118" spans="1:7" x14ac:dyDescent="0.3">
      <c r="A118" s="88" t="s">
        <v>112</v>
      </c>
      <c r="B118" s="89" t="s">
        <v>325</v>
      </c>
      <c r="C118" s="90" t="s">
        <v>21</v>
      </c>
      <c r="D118" s="91">
        <v>1</v>
      </c>
      <c r="E118" s="92"/>
      <c r="F118" s="57"/>
      <c r="G118" s="104">
        <f t="shared" ref="G118:G119" si="15">D118*F118</f>
        <v>0</v>
      </c>
    </row>
    <row r="119" spans="1:7" x14ac:dyDescent="0.3">
      <c r="A119" s="72" t="s">
        <v>113</v>
      </c>
      <c r="B119" s="232" t="s">
        <v>73</v>
      </c>
      <c r="C119" s="94" t="s">
        <v>21</v>
      </c>
      <c r="D119" s="95">
        <v>1</v>
      </c>
      <c r="E119" s="95"/>
      <c r="F119" s="105"/>
      <c r="G119" s="106">
        <f t="shared" si="15"/>
        <v>0</v>
      </c>
    </row>
    <row r="120" spans="1:7" x14ac:dyDescent="0.3">
      <c r="A120" s="100" t="s">
        <v>122</v>
      </c>
      <c r="B120" s="66" t="s">
        <v>67</v>
      </c>
      <c r="C120" s="96"/>
      <c r="D120" s="97"/>
      <c r="E120" s="97"/>
      <c r="F120" s="115"/>
      <c r="G120" s="116"/>
    </row>
    <row r="121" spans="1:7" x14ac:dyDescent="0.3">
      <c r="A121" s="88" t="s">
        <v>621</v>
      </c>
      <c r="B121" s="89" t="s">
        <v>325</v>
      </c>
      <c r="C121" s="90" t="s">
        <v>21</v>
      </c>
      <c r="D121" s="91">
        <v>1</v>
      </c>
      <c r="E121" s="92"/>
      <c r="F121" s="57"/>
      <c r="G121" s="104">
        <f t="shared" ref="G121:G122" si="16">D121*F121</f>
        <v>0</v>
      </c>
    </row>
    <row r="122" spans="1:7" x14ac:dyDescent="0.3">
      <c r="A122" s="72" t="s">
        <v>113</v>
      </c>
      <c r="B122" s="232" t="s">
        <v>73</v>
      </c>
      <c r="C122" s="94" t="s">
        <v>21</v>
      </c>
      <c r="D122" s="95">
        <v>1</v>
      </c>
      <c r="E122" s="95"/>
      <c r="F122" s="105"/>
      <c r="G122" s="106">
        <f t="shared" si="16"/>
        <v>0</v>
      </c>
    </row>
    <row r="123" spans="1:7" x14ac:dyDescent="0.3">
      <c r="A123" s="100" t="s">
        <v>121</v>
      </c>
      <c r="B123" s="66" t="s">
        <v>68</v>
      </c>
      <c r="C123" s="96"/>
      <c r="D123" s="97"/>
      <c r="E123" s="97"/>
      <c r="F123" s="115"/>
      <c r="G123" s="116"/>
    </row>
    <row r="124" spans="1:7" x14ac:dyDescent="0.3">
      <c r="A124" s="88" t="s">
        <v>114</v>
      </c>
      <c r="B124" s="89" t="s">
        <v>325</v>
      </c>
      <c r="C124" s="90" t="s">
        <v>21</v>
      </c>
      <c r="D124" s="91">
        <v>1</v>
      </c>
      <c r="E124" s="92"/>
      <c r="F124" s="57"/>
      <c r="G124" s="104">
        <f t="shared" ref="G124:G125" si="17">D124*F124</f>
        <v>0</v>
      </c>
    </row>
    <row r="125" spans="1:7" x14ac:dyDescent="0.3">
      <c r="A125" s="72" t="s">
        <v>115</v>
      </c>
      <c r="B125" s="232" t="s">
        <v>73</v>
      </c>
      <c r="C125" s="94" t="s">
        <v>21</v>
      </c>
      <c r="D125" s="95">
        <v>1</v>
      </c>
      <c r="E125" s="95"/>
      <c r="F125" s="105"/>
      <c r="G125" s="106">
        <f t="shared" si="17"/>
        <v>0</v>
      </c>
    </row>
    <row r="126" spans="1:7" x14ac:dyDescent="0.3">
      <c r="A126" s="100" t="s">
        <v>619</v>
      </c>
      <c r="B126" s="66" t="s">
        <v>80</v>
      </c>
      <c r="C126" s="96"/>
      <c r="D126" s="97"/>
      <c r="E126" s="97"/>
      <c r="F126" s="115"/>
      <c r="G126" s="116"/>
    </row>
    <row r="127" spans="1:7" x14ac:dyDescent="0.3">
      <c r="A127" s="88" t="s">
        <v>114</v>
      </c>
      <c r="B127" s="89" t="s">
        <v>325</v>
      </c>
      <c r="C127" s="90" t="s">
        <v>21</v>
      </c>
      <c r="D127" s="91">
        <v>1</v>
      </c>
      <c r="E127" s="92"/>
      <c r="F127" s="57"/>
      <c r="G127" s="104">
        <f t="shared" ref="G127:G128" si="18">D127*F127</f>
        <v>0</v>
      </c>
    </row>
    <row r="128" spans="1:7" x14ac:dyDescent="0.3">
      <c r="A128" s="72" t="s">
        <v>115</v>
      </c>
      <c r="B128" s="232" t="s">
        <v>73</v>
      </c>
      <c r="C128" s="94" t="s">
        <v>21</v>
      </c>
      <c r="D128" s="95">
        <v>1</v>
      </c>
      <c r="E128" s="95"/>
      <c r="F128" s="105"/>
      <c r="G128" s="106">
        <f t="shared" si="18"/>
        <v>0</v>
      </c>
    </row>
    <row r="129" spans="1:7" x14ac:dyDescent="0.3">
      <c r="A129" s="100" t="s">
        <v>119</v>
      </c>
      <c r="B129" s="66" t="s">
        <v>318</v>
      </c>
      <c r="C129" s="96"/>
      <c r="D129" s="97"/>
      <c r="E129" s="97"/>
      <c r="F129" s="115"/>
      <c r="G129" s="116"/>
    </row>
    <row r="130" spans="1:7" x14ac:dyDescent="0.3">
      <c r="A130" s="88" t="s">
        <v>116</v>
      </c>
      <c r="B130" s="89" t="s">
        <v>334</v>
      </c>
      <c r="C130" s="90" t="s">
        <v>21</v>
      </c>
      <c r="D130" s="91">
        <v>1</v>
      </c>
      <c r="E130" s="92"/>
      <c r="F130" s="57"/>
      <c r="G130" s="104">
        <f t="shared" ref="G130" si="19">D130*F130</f>
        <v>0</v>
      </c>
    </row>
    <row r="131" spans="1:7" x14ac:dyDescent="0.3">
      <c r="A131" s="100" t="s">
        <v>120</v>
      </c>
      <c r="B131" s="66" t="s">
        <v>617</v>
      </c>
      <c r="C131" s="96"/>
      <c r="D131" s="97"/>
      <c r="E131" s="97"/>
      <c r="F131" s="115"/>
      <c r="G131" s="116"/>
    </row>
    <row r="132" spans="1:7" x14ac:dyDescent="0.3">
      <c r="A132" s="88" t="s">
        <v>117</v>
      </c>
      <c r="B132" s="89" t="s">
        <v>294</v>
      </c>
      <c r="C132" s="90" t="s">
        <v>21</v>
      </c>
      <c r="D132" s="91">
        <v>1</v>
      </c>
      <c r="E132" s="92"/>
      <c r="F132" s="57"/>
      <c r="G132" s="104">
        <f t="shared" ref="G132:G133" si="20">D132*F132</f>
        <v>0</v>
      </c>
    </row>
    <row r="133" spans="1:7" x14ac:dyDescent="0.3">
      <c r="A133" s="72" t="s">
        <v>118</v>
      </c>
      <c r="B133" s="232" t="s">
        <v>627</v>
      </c>
      <c r="C133" s="94" t="s">
        <v>21</v>
      </c>
      <c r="D133" s="95">
        <v>1</v>
      </c>
      <c r="E133" s="95"/>
      <c r="F133" s="105"/>
      <c r="G133" s="106">
        <f t="shared" si="20"/>
        <v>0</v>
      </c>
    </row>
    <row r="134" spans="1:7" x14ac:dyDescent="0.3">
      <c r="A134" s="100" t="s">
        <v>579</v>
      </c>
      <c r="B134" s="66" t="s">
        <v>296</v>
      </c>
      <c r="C134" s="96"/>
      <c r="D134" s="97"/>
      <c r="E134" s="97"/>
      <c r="F134" s="115"/>
      <c r="G134" s="116"/>
    </row>
    <row r="135" spans="1:7" x14ac:dyDescent="0.3">
      <c r="A135" s="88" t="s">
        <v>117</v>
      </c>
      <c r="B135" s="89" t="s">
        <v>335</v>
      </c>
      <c r="C135" s="90" t="s">
        <v>21</v>
      </c>
      <c r="D135" s="91">
        <v>1</v>
      </c>
      <c r="E135" s="92"/>
      <c r="F135" s="57"/>
      <c r="G135" s="104">
        <f t="shared" ref="G135:G136" si="21">D135*F135</f>
        <v>0</v>
      </c>
    </row>
    <row r="136" spans="1:7" x14ac:dyDescent="0.3">
      <c r="A136" s="72" t="s">
        <v>118</v>
      </c>
      <c r="B136" s="232" t="s">
        <v>336</v>
      </c>
      <c r="C136" s="94" t="s">
        <v>21</v>
      </c>
      <c r="D136" s="95">
        <v>1</v>
      </c>
      <c r="E136" s="95"/>
      <c r="F136" s="105"/>
      <c r="G136" s="106">
        <f t="shared" si="21"/>
        <v>0</v>
      </c>
    </row>
    <row r="137" spans="1:7" x14ac:dyDescent="0.3">
      <c r="A137" s="100" t="s">
        <v>620</v>
      </c>
      <c r="B137" s="66" t="s">
        <v>598</v>
      </c>
      <c r="C137" s="96"/>
      <c r="D137" s="97"/>
      <c r="E137" s="97"/>
      <c r="F137" s="115"/>
      <c r="G137" s="116"/>
    </row>
    <row r="138" spans="1:7" x14ac:dyDescent="0.3">
      <c r="A138" s="88" t="s">
        <v>580</v>
      </c>
      <c r="B138" s="89" t="s">
        <v>581</v>
      </c>
      <c r="C138" s="90" t="s">
        <v>21</v>
      </c>
      <c r="D138" s="91">
        <v>1</v>
      </c>
      <c r="E138" s="92"/>
      <c r="F138" s="57"/>
      <c r="G138" s="104">
        <f t="shared" ref="G138:G139" si="22">D138*F138</f>
        <v>0</v>
      </c>
    </row>
    <row r="139" spans="1:7" x14ac:dyDescent="0.3">
      <c r="A139" s="72" t="s">
        <v>118</v>
      </c>
      <c r="B139" s="232" t="s">
        <v>582</v>
      </c>
      <c r="C139" s="94" t="s">
        <v>21</v>
      </c>
      <c r="D139" s="95">
        <v>1</v>
      </c>
      <c r="E139" s="95"/>
      <c r="F139" s="105"/>
      <c r="G139" s="106">
        <f t="shared" si="22"/>
        <v>0</v>
      </c>
    </row>
    <row r="140" spans="1:7" x14ac:dyDescent="0.3">
      <c r="A140" s="3" t="s">
        <v>583</v>
      </c>
      <c r="B140" s="4"/>
      <c r="C140" s="5"/>
      <c r="D140" s="5"/>
      <c r="E140" s="5"/>
      <c r="F140" s="6"/>
      <c r="G140" s="50">
        <f>SUM(G97:G139)</f>
        <v>0</v>
      </c>
    </row>
    <row r="141" spans="1:7" x14ac:dyDescent="0.3">
      <c r="A141" s="35"/>
      <c r="B141" s="36"/>
      <c r="C141" s="37"/>
      <c r="D141" s="37"/>
      <c r="E141" s="37"/>
      <c r="F141" s="38"/>
      <c r="G141" s="39"/>
    </row>
    <row r="142" spans="1:7" ht="31.2" x14ac:dyDescent="0.3">
      <c r="A142" s="21" t="s">
        <v>104</v>
      </c>
      <c r="B142" s="22" t="s">
        <v>17</v>
      </c>
      <c r="C142" s="23" t="s">
        <v>22</v>
      </c>
      <c r="D142" s="82" t="str">
        <f>D4</f>
        <v>Quantité Entreprise</v>
      </c>
      <c r="E142" s="82" t="s">
        <v>59</v>
      </c>
      <c r="F142" s="24" t="s">
        <v>6</v>
      </c>
      <c r="G142" s="25" t="s">
        <v>3</v>
      </c>
    </row>
    <row r="143" spans="1:7" x14ac:dyDescent="0.3">
      <c r="A143" s="88" t="s">
        <v>60</v>
      </c>
      <c r="B143" s="32" t="s">
        <v>326</v>
      </c>
      <c r="C143" s="17" t="s">
        <v>21</v>
      </c>
      <c r="D143" s="2">
        <v>1</v>
      </c>
      <c r="E143" s="2"/>
      <c r="F143" s="84"/>
      <c r="G143" s="53">
        <f>F143*D143</f>
        <v>0</v>
      </c>
    </row>
    <row r="144" spans="1:7" ht="28.8" x14ac:dyDescent="0.3">
      <c r="A144" s="72" t="s">
        <v>23</v>
      </c>
      <c r="B144" s="73" t="s">
        <v>596</v>
      </c>
      <c r="C144" s="69" t="s">
        <v>21</v>
      </c>
      <c r="D144" s="70">
        <v>1</v>
      </c>
      <c r="E144" s="70"/>
      <c r="F144" s="83"/>
      <c r="G144" s="71">
        <f>F144*D144</f>
        <v>0</v>
      </c>
    </row>
    <row r="145" spans="1:7" x14ac:dyDescent="0.3">
      <c r="A145" s="34" t="s">
        <v>37</v>
      </c>
      <c r="B145" s="234" t="s">
        <v>597</v>
      </c>
      <c r="C145" s="17" t="s">
        <v>21</v>
      </c>
      <c r="D145" s="2">
        <v>1</v>
      </c>
      <c r="E145" s="2"/>
      <c r="F145" s="84"/>
      <c r="G145" s="53">
        <f>F145*D145</f>
        <v>0</v>
      </c>
    </row>
    <row r="146" spans="1:7" x14ac:dyDescent="0.3">
      <c r="A146" s="72" t="s">
        <v>594</v>
      </c>
      <c r="B146" s="73" t="s">
        <v>595</v>
      </c>
      <c r="C146" s="69" t="s">
        <v>21</v>
      </c>
      <c r="D146" s="70">
        <v>1</v>
      </c>
      <c r="E146" s="70"/>
      <c r="F146" s="83"/>
      <c r="G146" s="71">
        <f>F146*D146</f>
        <v>0</v>
      </c>
    </row>
    <row r="147" spans="1:7" x14ac:dyDescent="0.3">
      <c r="A147" s="3" t="s">
        <v>27</v>
      </c>
      <c r="B147" s="4"/>
      <c r="C147" s="5"/>
      <c r="D147" s="5"/>
      <c r="E147" s="5"/>
      <c r="F147" s="6"/>
      <c r="G147" s="50">
        <f>SUM(G143:G146)</f>
        <v>0</v>
      </c>
    </row>
    <row r="148" spans="1:7" x14ac:dyDescent="0.3">
      <c r="A148" s="7"/>
      <c r="B148" s="8"/>
      <c r="C148" s="9"/>
      <c r="D148" s="9"/>
      <c r="E148" s="9"/>
      <c r="F148" s="10"/>
      <c r="G148" s="11"/>
    </row>
    <row r="149" spans="1:7" ht="31.2" x14ac:dyDescent="0.3">
      <c r="A149" s="21" t="s">
        <v>105</v>
      </c>
      <c r="B149" s="22" t="s">
        <v>18</v>
      </c>
      <c r="C149" s="23" t="s">
        <v>22</v>
      </c>
      <c r="D149" s="82" t="str">
        <f>D4</f>
        <v>Quantité Entreprise</v>
      </c>
      <c r="E149" s="82" t="s">
        <v>59</v>
      </c>
      <c r="F149" s="24" t="s">
        <v>6</v>
      </c>
      <c r="G149" s="25" t="s">
        <v>3</v>
      </c>
    </row>
    <row r="150" spans="1:7" x14ac:dyDescent="0.3">
      <c r="A150" s="34" t="s">
        <v>39</v>
      </c>
      <c r="B150" s="32" t="s">
        <v>592</v>
      </c>
      <c r="C150" s="17" t="s">
        <v>21</v>
      </c>
      <c r="D150" s="2">
        <v>1</v>
      </c>
      <c r="E150" s="2"/>
      <c r="F150" s="84"/>
      <c r="G150" s="51">
        <f>F150*D150</f>
        <v>0</v>
      </c>
    </row>
    <row r="151" spans="1:7" x14ac:dyDescent="0.3">
      <c r="A151" s="72" t="s">
        <v>55</v>
      </c>
      <c r="B151" s="76" t="s">
        <v>85</v>
      </c>
      <c r="C151" s="69" t="s">
        <v>21</v>
      </c>
      <c r="D151" s="77">
        <v>1</v>
      </c>
      <c r="E151" s="77"/>
      <c r="F151" s="83"/>
      <c r="G151" s="71">
        <f>F151*D151</f>
        <v>0</v>
      </c>
    </row>
    <row r="152" spans="1:7" x14ac:dyDescent="0.3">
      <c r="A152" s="34" t="s">
        <v>56</v>
      </c>
      <c r="B152" s="20" t="s">
        <v>86</v>
      </c>
      <c r="C152" s="43" t="s">
        <v>21</v>
      </c>
      <c r="D152" s="43">
        <v>1</v>
      </c>
      <c r="E152" s="43"/>
      <c r="F152" s="84"/>
      <c r="G152" s="51">
        <f>F152*D152</f>
        <v>0</v>
      </c>
    </row>
    <row r="153" spans="1:7" x14ac:dyDescent="0.3">
      <c r="A153" s="3" t="s">
        <v>584</v>
      </c>
      <c r="B153" s="4"/>
      <c r="C153" s="5"/>
      <c r="D153" s="5"/>
      <c r="E153" s="5"/>
      <c r="F153" s="114"/>
      <c r="G153" s="50">
        <f>SUM(G150:G152)</f>
        <v>0</v>
      </c>
    </row>
    <row r="154" spans="1:7" ht="15" thickBot="1" x14ac:dyDescent="0.35">
      <c r="A154" s="12"/>
      <c r="B154" s="13"/>
      <c r="C154" s="14"/>
      <c r="D154" s="14"/>
      <c r="E154" s="14"/>
      <c r="F154" s="15"/>
      <c r="G154" s="52"/>
    </row>
    <row r="155" spans="1:7" ht="15" thickBot="1" x14ac:dyDescent="0.35">
      <c r="A155" s="107" t="s">
        <v>126</v>
      </c>
      <c r="B155" s="108"/>
      <c r="C155" s="108"/>
      <c r="D155" s="108"/>
      <c r="E155" s="108"/>
      <c r="F155" s="108"/>
      <c r="G155" s="109">
        <f>G26+G73+G93+G147+G153+G140+G49</f>
        <v>0</v>
      </c>
    </row>
    <row r="156" spans="1:7" ht="18.600000000000001" thickBot="1" x14ac:dyDescent="0.35">
      <c r="A156" s="112" t="s">
        <v>82</v>
      </c>
      <c r="B156" s="113"/>
      <c r="C156" s="110"/>
      <c r="D156" s="110"/>
      <c r="E156" s="110"/>
      <c r="F156" s="110"/>
      <c r="G156" s="111">
        <f>+G155*0.2</f>
        <v>0</v>
      </c>
    </row>
    <row r="157" spans="1:7" ht="15" thickBot="1" x14ac:dyDescent="0.35">
      <c r="A157" s="117" t="s">
        <v>84</v>
      </c>
      <c r="B157" s="118"/>
      <c r="C157" s="119"/>
      <c r="D157" s="119"/>
      <c r="E157" s="119"/>
      <c r="F157" s="119"/>
      <c r="G157" s="120">
        <f>+G156+G155</f>
        <v>0</v>
      </c>
    </row>
    <row r="159" spans="1:7" x14ac:dyDescent="0.3">
      <c r="A159" s="56" t="s">
        <v>46</v>
      </c>
    </row>
    <row r="165" spans="2:2" x14ac:dyDescent="0.3">
      <c r="B165" s="48"/>
    </row>
  </sheetData>
  <mergeCells count="2">
    <mergeCell ref="A1:G1"/>
    <mergeCell ref="A2:G2"/>
  </mergeCells>
  <phoneticPr fontId="10" type="noConversion"/>
  <printOptions horizontalCentered="1" verticalCentered="1"/>
  <pageMargins left="0.23622047244094491" right="0.23622047244094491" top="0.74803149606299213" bottom="0.74803149606299213" header="0.31496062992125984" footer="0.31496062992125984"/>
  <pageSetup paperSize="9" scale="58" fitToHeight="0" orientation="portrait" r:id="rId1"/>
  <headerFooter>
    <oddHeader xml:space="preserve">&amp;L&amp;G&amp;C&amp;"Calibri,Gras"&amp;12&amp;K03+000Travaux de curage, de désamiantage et de déconstruction de l'ex-site SANOFI
&amp;"Calibri,Normal"&amp;10 &amp;K92D0503, digue d'Alfortville - 94 140 ALFORTVILLE&amp;"Calibri,Gras"&amp;12&amp;K03+000
</oddHeader>
    <oddFooter>&amp;LIDFP250203&amp;C&amp;"Calibri,Normal"DPGF_BPU_DQE_Récap - Indice D &amp;R&amp;"Calibri,Normal"&amp;P/&amp;N</oddFooter>
  </headerFooter>
  <rowBreaks count="3" manualBreakCount="3">
    <brk id="31" max="6" man="1"/>
    <brk id="87" max="6" man="1"/>
    <brk id="148" max="6"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27F68-A39E-46FA-93EB-2718DABECD25}">
  <sheetPr>
    <pageSetUpPr fitToPage="1"/>
  </sheetPr>
  <dimension ref="A1:G53"/>
  <sheetViews>
    <sheetView view="pageBreakPreview" zoomScaleNormal="100" zoomScaleSheetLayoutView="100" workbookViewId="0">
      <selection activeCell="F150" sqref="F150:F152"/>
    </sheetView>
  </sheetViews>
  <sheetFormatPr baseColWidth="10" defaultRowHeight="14.4" x14ac:dyDescent="0.3"/>
  <cols>
    <col min="2" max="2" width="88.44140625" customWidth="1"/>
    <col min="3" max="3" width="10.88671875" customWidth="1"/>
    <col min="4" max="4" width="9.88671875" bestFit="1" customWidth="1"/>
    <col min="5" max="5" width="16" customWidth="1"/>
    <col min="6" max="6" width="17.33203125" customWidth="1"/>
  </cols>
  <sheetData>
    <row r="1" spans="1:6" ht="18" x14ac:dyDescent="0.3">
      <c r="A1" s="348" t="s">
        <v>484</v>
      </c>
      <c r="B1" s="354"/>
      <c r="C1" s="354"/>
      <c r="D1" s="354"/>
      <c r="E1" s="354"/>
      <c r="F1" s="355"/>
    </row>
    <row r="2" spans="1:6" ht="87" customHeight="1" thickBot="1" x14ac:dyDescent="0.35">
      <c r="A2" s="356" t="s">
        <v>485</v>
      </c>
      <c r="B2" s="357"/>
      <c r="C2" s="357"/>
      <c r="D2" s="357"/>
      <c r="E2" s="357"/>
      <c r="F2" s="358"/>
    </row>
    <row r="3" spans="1:6" ht="15" thickBot="1" x14ac:dyDescent="0.35">
      <c r="A3" s="246"/>
      <c r="F3" s="247"/>
    </row>
    <row r="4" spans="1:6" ht="29.4" thickBot="1" x14ac:dyDescent="0.35">
      <c r="A4" s="54" t="s">
        <v>0</v>
      </c>
      <c r="B4" s="55" t="s">
        <v>1</v>
      </c>
      <c r="C4" s="44" t="s">
        <v>22</v>
      </c>
      <c r="D4" s="225" t="s">
        <v>59</v>
      </c>
      <c r="E4" s="44" t="s">
        <v>2</v>
      </c>
      <c r="F4" s="45" t="s">
        <v>3</v>
      </c>
    </row>
    <row r="5" spans="1:6" ht="15.6" x14ac:dyDescent="0.3">
      <c r="A5" s="30"/>
      <c r="B5" s="46"/>
      <c r="C5" s="46"/>
      <c r="D5" s="46"/>
      <c r="E5" s="46"/>
      <c r="F5" s="31"/>
    </row>
    <row r="6" spans="1:6" ht="28.8" x14ac:dyDescent="0.3">
      <c r="A6" s="63" t="s">
        <v>4</v>
      </c>
      <c r="B6" s="64" t="s">
        <v>5</v>
      </c>
      <c r="C6" s="40" t="s">
        <v>22</v>
      </c>
      <c r="D6" s="226" t="str">
        <f>D4</f>
        <v>Quantité Entreprise</v>
      </c>
      <c r="E6" s="41" t="s">
        <v>6</v>
      </c>
      <c r="F6" s="65" t="s">
        <v>3</v>
      </c>
    </row>
    <row r="7" spans="1:6" x14ac:dyDescent="0.3">
      <c r="A7" s="58" t="s">
        <v>7</v>
      </c>
      <c r="B7" s="59" t="s">
        <v>8</v>
      </c>
      <c r="C7" s="60"/>
      <c r="D7" s="61"/>
      <c r="E7" s="61"/>
      <c r="F7" s="62"/>
    </row>
    <row r="8" spans="1:6" ht="28.8" x14ac:dyDescent="0.3">
      <c r="A8" s="34" t="s">
        <v>9</v>
      </c>
      <c r="B8" s="18" t="s">
        <v>327</v>
      </c>
      <c r="C8" s="2" t="s">
        <v>21</v>
      </c>
      <c r="D8" s="2">
        <v>1</v>
      </c>
      <c r="E8" s="84"/>
      <c r="F8" s="51">
        <f>+E8*D8</f>
        <v>0</v>
      </c>
    </row>
    <row r="9" spans="1:6" ht="28.8" x14ac:dyDescent="0.3">
      <c r="A9" s="72" t="s">
        <v>36</v>
      </c>
      <c r="B9" s="230" t="s">
        <v>514</v>
      </c>
      <c r="C9" s="69" t="s">
        <v>21</v>
      </c>
      <c r="D9" s="70">
        <v>1</v>
      </c>
      <c r="E9" s="83"/>
      <c r="F9" s="71">
        <f>E9*D9</f>
        <v>0</v>
      </c>
    </row>
    <row r="10" spans="1:6" x14ac:dyDescent="0.3">
      <c r="A10" s="26" t="s">
        <v>10</v>
      </c>
      <c r="B10" s="27" t="s">
        <v>38</v>
      </c>
      <c r="C10" s="29"/>
      <c r="D10" s="29"/>
      <c r="E10" s="85"/>
      <c r="F10" s="28"/>
    </row>
    <row r="11" spans="1:6" ht="43.2" x14ac:dyDescent="0.3">
      <c r="A11" s="34" t="s">
        <v>11</v>
      </c>
      <c r="B11" s="18" t="s">
        <v>127</v>
      </c>
      <c r="C11" s="2" t="s">
        <v>21</v>
      </c>
      <c r="D11" s="2">
        <v>1</v>
      </c>
      <c r="E11" s="84"/>
      <c r="F11" s="51">
        <f t="shared" ref="F11:F15" si="0">+E11*D11</f>
        <v>0</v>
      </c>
    </row>
    <row r="12" spans="1:6" x14ac:dyDescent="0.3">
      <c r="A12" s="72" t="s">
        <v>12</v>
      </c>
      <c r="B12" s="230" t="s">
        <v>28</v>
      </c>
      <c r="C12" s="69" t="s">
        <v>21</v>
      </c>
      <c r="D12" s="70">
        <v>1</v>
      </c>
      <c r="E12" s="83"/>
      <c r="F12" s="71">
        <f>D12*E12</f>
        <v>0</v>
      </c>
    </row>
    <row r="13" spans="1:6" ht="28.8" x14ac:dyDescent="0.3">
      <c r="A13" s="34" t="s">
        <v>13</v>
      </c>
      <c r="B13" s="18" t="s">
        <v>29</v>
      </c>
      <c r="C13" s="17" t="s">
        <v>21</v>
      </c>
      <c r="D13" s="2">
        <v>1</v>
      </c>
      <c r="E13" s="84"/>
      <c r="F13" s="51">
        <f>+E13*D13</f>
        <v>0</v>
      </c>
    </row>
    <row r="14" spans="1:6" ht="28.8" x14ac:dyDescent="0.3">
      <c r="A14" s="72" t="s">
        <v>30</v>
      </c>
      <c r="B14" s="230" t="s">
        <v>287</v>
      </c>
      <c r="C14" s="69" t="s">
        <v>21</v>
      </c>
      <c r="D14" s="70">
        <v>1</v>
      </c>
      <c r="E14" s="83"/>
      <c r="F14" s="71">
        <f t="shared" si="0"/>
        <v>0</v>
      </c>
    </row>
    <row r="15" spans="1:6" x14ac:dyDescent="0.3">
      <c r="A15" s="34" t="s">
        <v>340</v>
      </c>
      <c r="B15" s="18" t="s">
        <v>288</v>
      </c>
      <c r="C15" s="2" t="s">
        <v>21</v>
      </c>
      <c r="D15" s="2">
        <v>1</v>
      </c>
      <c r="E15" s="84"/>
      <c r="F15" s="51">
        <f t="shared" si="0"/>
        <v>0</v>
      </c>
    </row>
    <row r="16" spans="1:6" ht="28.8" x14ac:dyDescent="0.3">
      <c r="A16" s="72" t="s">
        <v>30</v>
      </c>
      <c r="B16" s="230" t="s">
        <v>526</v>
      </c>
      <c r="C16" s="69" t="s">
        <v>21</v>
      </c>
      <c r="D16" s="70">
        <v>1</v>
      </c>
      <c r="E16" s="83"/>
      <c r="F16" s="71">
        <f t="shared" ref="F16" si="1">+E16*D16</f>
        <v>0</v>
      </c>
    </row>
    <row r="17" spans="1:6" x14ac:dyDescent="0.3">
      <c r="A17" s="3" t="s">
        <v>24</v>
      </c>
      <c r="B17" s="4"/>
      <c r="C17" s="5"/>
      <c r="D17" s="5"/>
      <c r="E17" s="6"/>
      <c r="F17" s="50">
        <f>SUM(F8:F15)</f>
        <v>0</v>
      </c>
    </row>
    <row r="18" spans="1:6" s="1" customFormat="1" ht="15" thickBot="1" x14ac:dyDescent="0.35">
      <c r="A18" s="12" t="s">
        <v>13</v>
      </c>
      <c r="B18" s="13"/>
      <c r="C18" s="14"/>
      <c r="D18" s="14"/>
      <c r="E18" s="15"/>
      <c r="F18" s="329"/>
    </row>
    <row r="19" spans="1:6" ht="28.8" x14ac:dyDescent="0.3">
      <c r="A19" s="139" t="s">
        <v>19</v>
      </c>
      <c r="B19" s="335" t="s">
        <v>34</v>
      </c>
      <c r="C19" s="336" t="s">
        <v>22</v>
      </c>
      <c r="D19" s="337" t="str">
        <f>D4</f>
        <v>Quantité Entreprise</v>
      </c>
      <c r="E19" s="338" t="s">
        <v>6</v>
      </c>
      <c r="F19" s="339" t="s">
        <v>3</v>
      </c>
    </row>
    <row r="20" spans="1:6" x14ac:dyDescent="0.3">
      <c r="A20" s="26" t="s">
        <v>301</v>
      </c>
      <c r="B20" s="66" t="s">
        <v>283</v>
      </c>
      <c r="C20" s="67"/>
      <c r="D20" s="67"/>
      <c r="E20" s="86"/>
      <c r="F20" s="68"/>
    </row>
    <row r="21" spans="1:6" ht="28.8" x14ac:dyDescent="0.3">
      <c r="A21" s="34" t="s">
        <v>57</v>
      </c>
      <c r="B21" s="18" t="s">
        <v>606</v>
      </c>
      <c r="C21" s="42" t="s">
        <v>21</v>
      </c>
      <c r="D21" s="2">
        <v>1</v>
      </c>
      <c r="E21" s="84"/>
      <c r="F21" s="53">
        <f>E21*D21</f>
        <v>0</v>
      </c>
    </row>
    <row r="22" spans="1:6" x14ac:dyDescent="0.3">
      <c r="A22" s="26" t="s">
        <v>44</v>
      </c>
      <c r="B22" s="66" t="s">
        <v>302</v>
      </c>
      <c r="C22" s="67"/>
      <c r="D22" s="67"/>
      <c r="E22" s="86"/>
      <c r="F22" s="68"/>
    </row>
    <row r="23" spans="1:6" ht="28.8" x14ac:dyDescent="0.3">
      <c r="A23" s="34" t="s">
        <v>58</v>
      </c>
      <c r="B23" s="18" t="s">
        <v>606</v>
      </c>
      <c r="C23" s="42" t="s">
        <v>21</v>
      </c>
      <c r="D23" s="2">
        <v>1</v>
      </c>
      <c r="E23" s="84"/>
      <c r="F23" s="53">
        <f>E23*D23</f>
        <v>0</v>
      </c>
    </row>
    <row r="24" spans="1:6" x14ac:dyDescent="0.3">
      <c r="A24" s="26" t="s">
        <v>304</v>
      </c>
      <c r="B24" s="66" t="s">
        <v>316</v>
      </c>
      <c r="C24" s="67"/>
      <c r="D24" s="67"/>
      <c r="E24" s="86"/>
      <c r="F24" s="68"/>
    </row>
    <row r="25" spans="1:6" ht="28.8" x14ac:dyDescent="0.3">
      <c r="A25" s="34" t="s">
        <v>305</v>
      </c>
      <c r="B25" s="18" t="s">
        <v>606</v>
      </c>
      <c r="C25" s="42" t="s">
        <v>21</v>
      </c>
      <c r="D25" s="2">
        <v>1</v>
      </c>
      <c r="E25" s="84"/>
      <c r="F25" s="53">
        <f>E25*D25</f>
        <v>0</v>
      </c>
    </row>
    <row r="26" spans="1:6" x14ac:dyDescent="0.3">
      <c r="A26" s="26" t="s">
        <v>306</v>
      </c>
      <c r="B26" s="66" t="s">
        <v>317</v>
      </c>
      <c r="C26" s="67"/>
      <c r="D26" s="67"/>
      <c r="E26" s="86"/>
      <c r="F26" s="68"/>
    </row>
    <row r="27" spans="1:6" ht="28.8" x14ac:dyDescent="0.3">
      <c r="A27" s="34" t="s">
        <v>307</v>
      </c>
      <c r="B27" s="18" t="s">
        <v>606</v>
      </c>
      <c r="C27" s="42" t="s">
        <v>21</v>
      </c>
      <c r="D27" s="2">
        <v>1</v>
      </c>
      <c r="E27" s="84"/>
      <c r="F27" s="53">
        <f>E27*D27</f>
        <v>0</v>
      </c>
    </row>
    <row r="28" spans="1:6" x14ac:dyDescent="0.3">
      <c r="A28" s="26" t="s">
        <v>308</v>
      </c>
      <c r="B28" s="66" t="s">
        <v>303</v>
      </c>
      <c r="C28" s="67"/>
      <c r="D28" s="67"/>
      <c r="E28" s="86"/>
      <c r="F28" s="68"/>
    </row>
    <row r="29" spans="1:6" ht="28.8" x14ac:dyDescent="0.3">
      <c r="A29" s="34" t="s">
        <v>309</v>
      </c>
      <c r="B29" s="18" t="s">
        <v>606</v>
      </c>
      <c r="C29" s="42" t="s">
        <v>21</v>
      </c>
      <c r="D29" s="2">
        <v>1</v>
      </c>
      <c r="E29" s="84"/>
      <c r="F29" s="53">
        <f>E29*D29</f>
        <v>0</v>
      </c>
    </row>
    <row r="30" spans="1:6" x14ac:dyDescent="0.3">
      <c r="A30" s="26" t="s">
        <v>310</v>
      </c>
      <c r="B30" s="66" t="s">
        <v>587</v>
      </c>
      <c r="C30" s="67"/>
      <c r="D30" s="67"/>
      <c r="E30" s="67"/>
      <c r="F30" s="68"/>
    </row>
    <row r="31" spans="1:6" ht="57.6" x14ac:dyDescent="0.3">
      <c r="A31" s="34" t="s">
        <v>315</v>
      </c>
      <c r="B31" s="32" t="s">
        <v>589</v>
      </c>
      <c r="C31" s="42" t="s">
        <v>21</v>
      </c>
      <c r="D31" s="2">
        <v>1</v>
      </c>
      <c r="E31" s="84"/>
      <c r="F31" s="53">
        <f>E31*D31</f>
        <v>0</v>
      </c>
    </row>
    <row r="32" spans="1:6" x14ac:dyDescent="0.3">
      <c r="A32" s="26" t="s">
        <v>87</v>
      </c>
      <c r="B32" s="66" t="s">
        <v>588</v>
      </c>
      <c r="C32" s="67"/>
      <c r="D32" s="67"/>
      <c r="E32" s="67"/>
      <c r="F32" s="340"/>
    </row>
    <row r="33" spans="1:7" s="1" customFormat="1" ht="28.8" x14ac:dyDescent="0.3">
      <c r="A33" s="34" t="s">
        <v>132</v>
      </c>
      <c r="B33" s="32" t="s">
        <v>607</v>
      </c>
      <c r="C33" s="42" t="s">
        <v>21</v>
      </c>
      <c r="D33" s="2">
        <v>1</v>
      </c>
      <c r="E33" s="84"/>
      <c r="F33" s="53">
        <f>+E33*D33</f>
        <v>0</v>
      </c>
    </row>
    <row r="34" spans="1:7" s="1" customFormat="1" ht="15" thickBot="1" x14ac:dyDescent="0.35">
      <c r="A34" s="341" t="s">
        <v>25</v>
      </c>
      <c r="B34" s="342"/>
      <c r="C34" s="343"/>
      <c r="D34" s="343"/>
      <c r="E34" s="343"/>
      <c r="F34" s="344">
        <f>SUM(F20:F33)</f>
        <v>0</v>
      </c>
      <c r="G34" s="346"/>
    </row>
    <row r="35" spans="1:7" s="1" customFormat="1" ht="15" thickBot="1" x14ac:dyDescent="0.35">
      <c r="A35" s="330"/>
      <c r="B35" s="331"/>
      <c r="C35" s="332"/>
      <c r="D35" s="332"/>
      <c r="E35" s="333"/>
      <c r="F35" s="334"/>
    </row>
    <row r="36" spans="1:7" s="1" customFormat="1" ht="28.8" x14ac:dyDescent="0.3">
      <c r="A36" s="139" t="s">
        <v>14</v>
      </c>
      <c r="B36" s="335" t="s">
        <v>249</v>
      </c>
      <c r="C36" s="336" t="s">
        <v>22</v>
      </c>
      <c r="D36" s="337" t="str">
        <f>D4</f>
        <v>Quantité Entreprise</v>
      </c>
      <c r="E36" s="338" t="s">
        <v>6</v>
      </c>
      <c r="F36" s="339" t="s">
        <v>3</v>
      </c>
    </row>
    <row r="37" spans="1:7" s="1" customFormat="1" ht="28.8" x14ac:dyDescent="0.3">
      <c r="A37" s="132" t="s">
        <v>41</v>
      </c>
      <c r="B37" s="73" t="s">
        <v>289</v>
      </c>
      <c r="C37" s="75" t="s">
        <v>21</v>
      </c>
      <c r="D37" s="70">
        <v>1</v>
      </c>
      <c r="E37" s="83"/>
      <c r="F37" s="71">
        <f t="shared" ref="F37:F39" si="2">+E37*D37</f>
        <v>0</v>
      </c>
    </row>
    <row r="38" spans="1:7" s="1" customFormat="1" ht="28.8" x14ac:dyDescent="0.3">
      <c r="A38" s="134" t="s">
        <v>48</v>
      </c>
      <c r="B38" s="18" t="s">
        <v>290</v>
      </c>
      <c r="C38" s="17" t="s">
        <v>21</v>
      </c>
      <c r="D38" s="2">
        <v>1</v>
      </c>
      <c r="E38" s="84"/>
      <c r="F38" s="51">
        <f t="shared" si="2"/>
        <v>0</v>
      </c>
    </row>
    <row r="39" spans="1:7" s="1" customFormat="1" ht="28.8" x14ac:dyDescent="0.3">
      <c r="A39" s="132" t="s">
        <v>329</v>
      </c>
      <c r="B39" s="73" t="s">
        <v>299</v>
      </c>
      <c r="C39" s="75" t="s">
        <v>21</v>
      </c>
      <c r="D39" s="70">
        <v>1</v>
      </c>
      <c r="E39" s="83"/>
      <c r="F39" s="71">
        <f t="shared" si="2"/>
        <v>0</v>
      </c>
    </row>
    <row r="40" spans="1:7" s="1" customFormat="1" x14ac:dyDescent="0.3">
      <c r="A40" s="134" t="s">
        <v>74</v>
      </c>
      <c r="B40" s="18" t="s">
        <v>599</v>
      </c>
      <c r="C40" s="42" t="s">
        <v>21</v>
      </c>
      <c r="D40" s="2">
        <v>1</v>
      </c>
      <c r="E40" s="84"/>
      <c r="F40" s="53">
        <f t="shared" ref="F40" si="3">+E40*D40</f>
        <v>0</v>
      </c>
    </row>
    <row r="41" spans="1:7" s="1" customFormat="1" ht="15" thickBot="1" x14ac:dyDescent="0.35">
      <c r="A41" s="341" t="s">
        <v>26</v>
      </c>
      <c r="B41" s="342"/>
      <c r="C41" s="343"/>
      <c r="D41" s="343"/>
      <c r="E41" s="343"/>
      <c r="F41" s="344">
        <f>SUM(F37:F40)</f>
        <v>0</v>
      </c>
    </row>
    <row r="42" spans="1:7" s="1" customFormat="1" x14ac:dyDescent="0.3">
      <c r="A42" s="330"/>
      <c r="B42" s="331"/>
      <c r="C42" s="332"/>
      <c r="D42" s="332"/>
      <c r="E42" s="333"/>
      <c r="F42" s="334"/>
    </row>
    <row r="43" spans="1:7" ht="28.8" x14ac:dyDescent="0.3">
      <c r="A43" s="224" t="s">
        <v>15</v>
      </c>
      <c r="B43" s="22" t="s">
        <v>18</v>
      </c>
      <c r="C43" s="40" t="s">
        <v>22</v>
      </c>
      <c r="D43" s="226" t="str">
        <f>D4</f>
        <v>Quantité Entreprise</v>
      </c>
      <c r="E43" s="41" t="s">
        <v>6</v>
      </c>
      <c r="F43" s="65" t="s">
        <v>3</v>
      </c>
    </row>
    <row r="44" spans="1:7" s="1" customFormat="1" x14ac:dyDescent="0.3">
      <c r="A44" s="34" t="s">
        <v>301</v>
      </c>
      <c r="B44" s="32" t="s">
        <v>592</v>
      </c>
      <c r="C44" s="2" t="s">
        <v>21</v>
      </c>
      <c r="D44" s="2">
        <v>1</v>
      </c>
      <c r="E44" s="84"/>
      <c r="F44" s="51">
        <f>+E44*D44</f>
        <v>0</v>
      </c>
    </row>
    <row r="45" spans="1:7" s="1" customFormat="1" x14ac:dyDescent="0.3">
      <c r="A45" s="72" t="s">
        <v>16</v>
      </c>
      <c r="B45" s="76" t="s">
        <v>85</v>
      </c>
      <c r="C45" s="121" t="s">
        <v>21</v>
      </c>
      <c r="D45" s="70">
        <v>1</v>
      </c>
      <c r="E45" s="83"/>
      <c r="F45" s="71">
        <f t="shared" ref="F45:F46" si="4">+E45*D45</f>
        <v>0</v>
      </c>
    </row>
    <row r="46" spans="1:7" x14ac:dyDescent="0.3">
      <c r="A46" s="34" t="s">
        <v>44</v>
      </c>
      <c r="B46" s="20" t="s">
        <v>86</v>
      </c>
      <c r="C46" s="17" t="s">
        <v>21</v>
      </c>
      <c r="D46" s="2">
        <v>1</v>
      </c>
      <c r="E46" s="84"/>
      <c r="F46" s="51">
        <f t="shared" si="4"/>
        <v>0</v>
      </c>
    </row>
    <row r="47" spans="1:7" s="1" customFormat="1" x14ac:dyDescent="0.3">
      <c r="A47" s="3" t="s">
        <v>40</v>
      </c>
      <c r="B47" s="4"/>
      <c r="C47" s="5"/>
      <c r="D47" s="5"/>
      <c r="E47" s="5"/>
      <c r="F47" s="50">
        <f>SUM(F44:F46)</f>
        <v>0</v>
      </c>
    </row>
    <row r="48" spans="1:7" s="1" customFormat="1" ht="15" thickBot="1" x14ac:dyDescent="0.35">
      <c r="A48" s="12"/>
      <c r="B48" s="13"/>
      <c r="C48" s="14"/>
      <c r="D48" s="14"/>
      <c r="E48" s="14"/>
      <c r="F48" s="15"/>
    </row>
    <row r="49" spans="1:6" s="1" customFormat="1" ht="15" thickBot="1" x14ac:dyDescent="0.35">
      <c r="A49" s="107" t="s">
        <v>126</v>
      </c>
      <c r="B49" s="108"/>
      <c r="C49" s="108"/>
      <c r="D49" s="108"/>
      <c r="E49" s="108"/>
      <c r="F49" s="235">
        <f>F47+F34+F17+F41</f>
        <v>0</v>
      </c>
    </row>
    <row r="50" spans="1:6" ht="18.600000000000001" thickBot="1" x14ac:dyDescent="0.35">
      <c r="A50" s="112" t="s">
        <v>82</v>
      </c>
      <c r="B50" s="113"/>
      <c r="C50" s="110"/>
      <c r="D50" s="110"/>
      <c r="E50" s="110"/>
      <c r="F50" s="111">
        <f>0.2*F49</f>
        <v>0</v>
      </c>
    </row>
    <row r="51" spans="1:6" ht="15" thickBot="1" x14ac:dyDescent="0.35">
      <c r="A51" s="117" t="s">
        <v>84</v>
      </c>
      <c r="B51" s="118"/>
      <c r="C51" s="119"/>
      <c r="D51" s="119"/>
      <c r="E51" s="119"/>
      <c r="F51" s="120">
        <f>+F50+F49</f>
        <v>0</v>
      </c>
    </row>
    <row r="53" spans="1:6" x14ac:dyDescent="0.3">
      <c r="A53" s="56" t="s">
        <v>46</v>
      </c>
    </row>
  </sheetData>
  <mergeCells count="2">
    <mergeCell ref="A1:F1"/>
    <mergeCell ref="A2:F2"/>
  </mergeCells>
  <phoneticPr fontId="10" type="noConversion"/>
  <printOptions horizontalCentered="1" verticalCentered="1"/>
  <pageMargins left="0.23622047244094491" right="0.23622047244094491" top="0.74803149606299213" bottom="0.74803149606299213" header="0.31496062992125984" footer="0.31496062992125984"/>
  <pageSetup paperSize="9" scale="64" fitToHeight="0" orientation="portrait" r:id="rId1"/>
  <headerFooter>
    <oddHeader xml:space="preserve">&amp;L&amp;G&amp;C&amp;"Calibri,Gras"&amp;12&amp;K03+000Travaux de curage, de désamiantage et de déconstruction de l'ex-site SANOFI
&amp;"Calibri,Normal"&amp;10 &amp;K92D0503, digue d'Alfortville - 94 140 ALFORTVILLE&amp;"Calibri,Gras"&amp;12&amp;K03+000
</oddHeader>
    <oddFooter>&amp;LIDFP250203&amp;C&amp;"Calibri,Normal"DPGF_BPU_DQE_Récap - Indice D &amp;R&amp;"Calibri,Normal"&amp;P/&amp;N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5D488-001A-49F3-99BC-B4EF131F55BA}">
  <sheetPr>
    <pageSetUpPr fitToPage="1"/>
  </sheetPr>
  <dimension ref="A1:I177"/>
  <sheetViews>
    <sheetView view="pageBreakPreview" topLeftCell="A78" zoomScaleNormal="85" zoomScaleSheetLayoutView="100" zoomScalePageLayoutView="70" workbookViewId="0">
      <selection activeCell="B82" sqref="B82"/>
    </sheetView>
  </sheetViews>
  <sheetFormatPr baseColWidth="10" defaultRowHeight="14.4" x14ac:dyDescent="0.3"/>
  <cols>
    <col min="1" max="1" width="16" style="1" customWidth="1"/>
    <col min="2" max="2" width="81.88671875" style="16" customWidth="1"/>
    <col min="3" max="3" width="8.6640625" style="1" customWidth="1"/>
    <col min="4" max="4" width="13.109375" style="1" customWidth="1"/>
    <col min="5" max="253" width="11.44140625" style="1"/>
    <col min="254" max="254" width="88.6640625" style="1" bestFit="1" customWidth="1"/>
    <col min="255" max="255" width="8.6640625" style="1" customWidth="1"/>
    <col min="256" max="256" width="11.33203125" style="1" customWidth="1"/>
    <col min="257" max="257" width="13.6640625" style="1" bestFit="1" customWidth="1"/>
    <col min="258" max="258" width="17.33203125" style="1" bestFit="1" customWidth="1"/>
    <col min="259" max="259" width="12.6640625" style="1" bestFit="1" customWidth="1"/>
    <col min="260" max="509" width="11.44140625" style="1"/>
    <col min="510" max="510" width="88.6640625" style="1" bestFit="1" customWidth="1"/>
    <col min="511" max="511" width="8.6640625" style="1" customWidth="1"/>
    <col min="512" max="512" width="11.33203125" style="1" customWidth="1"/>
    <col min="513" max="513" width="13.6640625" style="1" bestFit="1" customWidth="1"/>
    <col min="514" max="514" width="17.33203125" style="1" bestFit="1" customWidth="1"/>
    <col min="515" max="515" width="12.6640625" style="1" bestFit="1" customWidth="1"/>
    <col min="516" max="765" width="11.44140625" style="1"/>
    <col min="766" max="766" width="88.6640625" style="1" bestFit="1" customWidth="1"/>
    <col min="767" max="767" width="8.6640625" style="1" customWidth="1"/>
    <col min="768" max="768" width="11.33203125" style="1" customWidth="1"/>
    <col min="769" max="769" width="13.6640625" style="1" bestFit="1" customWidth="1"/>
    <col min="770" max="770" width="17.33203125" style="1" bestFit="1" customWidth="1"/>
    <col min="771" max="771" width="12.6640625" style="1" bestFit="1" customWidth="1"/>
    <col min="772" max="1021" width="11.44140625" style="1"/>
    <col min="1022" max="1022" width="88.6640625" style="1" bestFit="1" customWidth="1"/>
    <col min="1023" max="1023" width="8.6640625" style="1" customWidth="1"/>
    <col min="1024" max="1024" width="11.33203125" style="1" customWidth="1"/>
    <col min="1025" max="1025" width="13.6640625" style="1" bestFit="1" customWidth="1"/>
    <col min="1026" max="1026" width="17.33203125" style="1" bestFit="1" customWidth="1"/>
    <col min="1027" max="1027" width="12.6640625" style="1" bestFit="1" customWidth="1"/>
    <col min="1028" max="1277" width="11.44140625" style="1"/>
    <col min="1278" max="1278" width="88.6640625" style="1" bestFit="1" customWidth="1"/>
    <col min="1279" max="1279" width="8.6640625" style="1" customWidth="1"/>
    <col min="1280" max="1280" width="11.33203125" style="1" customWidth="1"/>
    <col min="1281" max="1281" width="13.6640625" style="1" bestFit="1" customWidth="1"/>
    <col min="1282" max="1282" width="17.33203125" style="1" bestFit="1" customWidth="1"/>
    <col min="1283" max="1283" width="12.6640625" style="1" bestFit="1" customWidth="1"/>
    <col min="1284" max="1533" width="11.44140625" style="1"/>
    <col min="1534" max="1534" width="88.6640625" style="1" bestFit="1" customWidth="1"/>
    <col min="1535" max="1535" width="8.6640625" style="1" customWidth="1"/>
    <col min="1536" max="1536" width="11.33203125" style="1" customWidth="1"/>
    <col min="1537" max="1537" width="13.6640625" style="1" bestFit="1" customWidth="1"/>
    <col min="1538" max="1538" width="17.33203125" style="1" bestFit="1" customWidth="1"/>
    <col min="1539" max="1539" width="12.6640625" style="1" bestFit="1" customWidth="1"/>
    <col min="1540" max="1789" width="11.44140625" style="1"/>
    <col min="1790" max="1790" width="88.6640625" style="1" bestFit="1" customWidth="1"/>
    <col min="1791" max="1791" width="8.6640625" style="1" customWidth="1"/>
    <col min="1792" max="1792" width="11.33203125" style="1" customWidth="1"/>
    <col min="1793" max="1793" width="13.6640625" style="1" bestFit="1" customWidth="1"/>
    <col min="1794" max="1794" width="17.33203125" style="1" bestFit="1" customWidth="1"/>
    <col min="1795" max="1795" width="12.6640625" style="1" bestFit="1" customWidth="1"/>
    <col min="1796" max="2045" width="11.44140625" style="1"/>
    <col min="2046" max="2046" width="88.6640625" style="1" bestFit="1" customWidth="1"/>
    <col min="2047" max="2047" width="8.6640625" style="1" customWidth="1"/>
    <col min="2048" max="2048" width="11.33203125" style="1" customWidth="1"/>
    <col min="2049" max="2049" width="13.6640625" style="1" bestFit="1" customWidth="1"/>
    <col min="2050" max="2050" width="17.33203125" style="1" bestFit="1" customWidth="1"/>
    <col min="2051" max="2051" width="12.6640625" style="1" bestFit="1" customWidth="1"/>
    <col min="2052" max="2301" width="11.44140625" style="1"/>
    <col min="2302" max="2302" width="88.6640625" style="1" bestFit="1" customWidth="1"/>
    <col min="2303" max="2303" width="8.6640625" style="1" customWidth="1"/>
    <col min="2304" max="2304" width="11.33203125" style="1" customWidth="1"/>
    <col min="2305" max="2305" width="13.6640625" style="1" bestFit="1" customWidth="1"/>
    <col min="2306" max="2306" width="17.33203125" style="1" bestFit="1" customWidth="1"/>
    <col min="2307" max="2307" width="12.6640625" style="1" bestFit="1" customWidth="1"/>
    <col min="2308" max="2557" width="11.44140625" style="1"/>
    <col min="2558" max="2558" width="88.6640625" style="1" bestFit="1" customWidth="1"/>
    <col min="2559" max="2559" width="8.6640625" style="1" customWidth="1"/>
    <col min="2560" max="2560" width="11.33203125" style="1" customWidth="1"/>
    <col min="2561" max="2561" width="13.6640625" style="1" bestFit="1" customWidth="1"/>
    <col min="2562" max="2562" width="17.33203125" style="1" bestFit="1" customWidth="1"/>
    <col min="2563" max="2563" width="12.6640625" style="1" bestFit="1" customWidth="1"/>
    <col min="2564" max="2813" width="11.44140625" style="1"/>
    <col min="2814" max="2814" width="88.6640625" style="1" bestFit="1" customWidth="1"/>
    <col min="2815" max="2815" width="8.6640625" style="1" customWidth="1"/>
    <col min="2816" max="2816" width="11.33203125" style="1" customWidth="1"/>
    <col min="2817" max="2817" width="13.6640625" style="1" bestFit="1" customWidth="1"/>
    <col min="2818" max="2818" width="17.33203125" style="1" bestFit="1" customWidth="1"/>
    <col min="2819" max="2819" width="12.6640625" style="1" bestFit="1" customWidth="1"/>
    <col min="2820" max="3069" width="11.44140625" style="1"/>
    <col min="3070" max="3070" width="88.6640625" style="1" bestFit="1" customWidth="1"/>
    <col min="3071" max="3071" width="8.6640625" style="1" customWidth="1"/>
    <col min="3072" max="3072" width="11.33203125" style="1" customWidth="1"/>
    <col min="3073" max="3073" width="13.6640625" style="1" bestFit="1" customWidth="1"/>
    <col min="3074" max="3074" width="17.33203125" style="1" bestFit="1" customWidth="1"/>
    <col min="3075" max="3075" width="12.6640625" style="1" bestFit="1" customWidth="1"/>
    <col min="3076" max="3325" width="11.44140625" style="1"/>
    <col min="3326" max="3326" width="88.6640625" style="1" bestFit="1" customWidth="1"/>
    <col min="3327" max="3327" width="8.6640625" style="1" customWidth="1"/>
    <col min="3328" max="3328" width="11.33203125" style="1" customWidth="1"/>
    <col min="3329" max="3329" width="13.6640625" style="1" bestFit="1" customWidth="1"/>
    <col min="3330" max="3330" width="17.33203125" style="1" bestFit="1" customWidth="1"/>
    <col min="3331" max="3331" width="12.6640625" style="1" bestFit="1" customWidth="1"/>
    <col min="3332" max="3581" width="11.44140625" style="1"/>
    <col min="3582" max="3582" width="88.6640625" style="1" bestFit="1" customWidth="1"/>
    <col min="3583" max="3583" width="8.6640625" style="1" customWidth="1"/>
    <col min="3584" max="3584" width="11.33203125" style="1" customWidth="1"/>
    <col min="3585" max="3585" width="13.6640625" style="1" bestFit="1" customWidth="1"/>
    <col min="3586" max="3586" width="17.33203125" style="1" bestFit="1" customWidth="1"/>
    <col min="3587" max="3587" width="12.6640625" style="1" bestFit="1" customWidth="1"/>
    <col min="3588" max="3837" width="11.44140625" style="1"/>
    <col min="3838" max="3838" width="88.6640625" style="1" bestFit="1" customWidth="1"/>
    <col min="3839" max="3839" width="8.6640625" style="1" customWidth="1"/>
    <col min="3840" max="3840" width="11.33203125" style="1" customWidth="1"/>
    <col min="3841" max="3841" width="13.6640625" style="1" bestFit="1" customWidth="1"/>
    <col min="3842" max="3842" width="17.33203125" style="1" bestFit="1" customWidth="1"/>
    <col min="3843" max="3843" width="12.6640625" style="1" bestFit="1" customWidth="1"/>
    <col min="3844" max="4093" width="11.44140625" style="1"/>
    <col min="4094" max="4094" width="88.6640625" style="1" bestFit="1" customWidth="1"/>
    <col min="4095" max="4095" width="8.6640625" style="1" customWidth="1"/>
    <col min="4096" max="4096" width="11.33203125" style="1" customWidth="1"/>
    <col min="4097" max="4097" width="13.6640625" style="1" bestFit="1" customWidth="1"/>
    <col min="4098" max="4098" width="17.33203125" style="1" bestFit="1" customWidth="1"/>
    <col min="4099" max="4099" width="12.6640625" style="1" bestFit="1" customWidth="1"/>
    <col min="4100" max="4349" width="11.44140625" style="1"/>
    <col min="4350" max="4350" width="88.6640625" style="1" bestFit="1" customWidth="1"/>
    <col min="4351" max="4351" width="8.6640625" style="1" customWidth="1"/>
    <col min="4352" max="4352" width="11.33203125" style="1" customWidth="1"/>
    <col min="4353" max="4353" width="13.6640625" style="1" bestFit="1" customWidth="1"/>
    <col min="4354" max="4354" width="17.33203125" style="1" bestFit="1" customWidth="1"/>
    <col min="4355" max="4355" width="12.6640625" style="1" bestFit="1" customWidth="1"/>
    <col min="4356" max="4605" width="11.44140625" style="1"/>
    <col min="4606" max="4606" width="88.6640625" style="1" bestFit="1" customWidth="1"/>
    <col min="4607" max="4607" width="8.6640625" style="1" customWidth="1"/>
    <col min="4608" max="4608" width="11.33203125" style="1" customWidth="1"/>
    <col min="4609" max="4609" width="13.6640625" style="1" bestFit="1" customWidth="1"/>
    <col min="4610" max="4610" width="17.33203125" style="1" bestFit="1" customWidth="1"/>
    <col min="4611" max="4611" width="12.6640625" style="1" bestFit="1" customWidth="1"/>
    <col min="4612" max="4861" width="11.44140625" style="1"/>
    <col min="4862" max="4862" width="88.6640625" style="1" bestFit="1" customWidth="1"/>
    <col min="4863" max="4863" width="8.6640625" style="1" customWidth="1"/>
    <col min="4864" max="4864" width="11.33203125" style="1" customWidth="1"/>
    <col min="4865" max="4865" width="13.6640625" style="1" bestFit="1" customWidth="1"/>
    <col min="4866" max="4866" width="17.33203125" style="1" bestFit="1" customWidth="1"/>
    <col min="4867" max="4867" width="12.6640625" style="1" bestFit="1" customWidth="1"/>
    <col min="4868" max="5117" width="11.44140625" style="1"/>
    <col min="5118" max="5118" width="88.6640625" style="1" bestFit="1" customWidth="1"/>
    <col min="5119" max="5119" width="8.6640625" style="1" customWidth="1"/>
    <col min="5120" max="5120" width="11.33203125" style="1" customWidth="1"/>
    <col min="5121" max="5121" width="13.6640625" style="1" bestFit="1" customWidth="1"/>
    <col min="5122" max="5122" width="17.33203125" style="1" bestFit="1" customWidth="1"/>
    <col min="5123" max="5123" width="12.6640625" style="1" bestFit="1" customWidth="1"/>
    <col min="5124" max="5373" width="11.44140625" style="1"/>
    <col min="5374" max="5374" width="88.6640625" style="1" bestFit="1" customWidth="1"/>
    <col min="5375" max="5375" width="8.6640625" style="1" customWidth="1"/>
    <col min="5376" max="5376" width="11.33203125" style="1" customWidth="1"/>
    <col min="5377" max="5377" width="13.6640625" style="1" bestFit="1" customWidth="1"/>
    <col min="5378" max="5378" width="17.33203125" style="1" bestFit="1" customWidth="1"/>
    <col min="5379" max="5379" width="12.6640625" style="1" bestFit="1" customWidth="1"/>
    <col min="5380" max="5629" width="11.44140625" style="1"/>
    <col min="5630" max="5630" width="88.6640625" style="1" bestFit="1" customWidth="1"/>
    <col min="5631" max="5631" width="8.6640625" style="1" customWidth="1"/>
    <col min="5632" max="5632" width="11.33203125" style="1" customWidth="1"/>
    <col min="5633" max="5633" width="13.6640625" style="1" bestFit="1" customWidth="1"/>
    <col min="5634" max="5634" width="17.33203125" style="1" bestFit="1" customWidth="1"/>
    <col min="5635" max="5635" width="12.6640625" style="1" bestFit="1" customWidth="1"/>
    <col min="5636" max="5885" width="11.44140625" style="1"/>
    <col min="5886" max="5886" width="88.6640625" style="1" bestFit="1" customWidth="1"/>
    <col min="5887" max="5887" width="8.6640625" style="1" customWidth="1"/>
    <col min="5888" max="5888" width="11.33203125" style="1" customWidth="1"/>
    <col min="5889" max="5889" width="13.6640625" style="1" bestFit="1" customWidth="1"/>
    <col min="5890" max="5890" width="17.33203125" style="1" bestFit="1" customWidth="1"/>
    <col min="5891" max="5891" width="12.6640625" style="1" bestFit="1" customWidth="1"/>
    <col min="5892" max="6141" width="11.44140625" style="1"/>
    <col min="6142" max="6142" width="88.6640625" style="1" bestFit="1" customWidth="1"/>
    <col min="6143" max="6143" width="8.6640625" style="1" customWidth="1"/>
    <col min="6144" max="6144" width="11.33203125" style="1" customWidth="1"/>
    <col min="6145" max="6145" width="13.6640625" style="1" bestFit="1" customWidth="1"/>
    <col min="6146" max="6146" width="17.33203125" style="1" bestFit="1" customWidth="1"/>
    <col min="6147" max="6147" width="12.6640625" style="1" bestFit="1" customWidth="1"/>
    <col min="6148" max="6397" width="11.44140625" style="1"/>
    <col min="6398" max="6398" width="88.6640625" style="1" bestFit="1" customWidth="1"/>
    <col min="6399" max="6399" width="8.6640625" style="1" customWidth="1"/>
    <col min="6400" max="6400" width="11.33203125" style="1" customWidth="1"/>
    <col min="6401" max="6401" width="13.6640625" style="1" bestFit="1" customWidth="1"/>
    <col min="6402" max="6402" width="17.33203125" style="1" bestFit="1" customWidth="1"/>
    <col min="6403" max="6403" width="12.6640625" style="1" bestFit="1" customWidth="1"/>
    <col min="6404" max="6653" width="11.44140625" style="1"/>
    <col min="6654" max="6654" width="88.6640625" style="1" bestFit="1" customWidth="1"/>
    <col min="6655" max="6655" width="8.6640625" style="1" customWidth="1"/>
    <col min="6656" max="6656" width="11.33203125" style="1" customWidth="1"/>
    <col min="6657" max="6657" width="13.6640625" style="1" bestFit="1" customWidth="1"/>
    <col min="6658" max="6658" width="17.33203125" style="1" bestFit="1" customWidth="1"/>
    <col min="6659" max="6659" width="12.6640625" style="1" bestFit="1" customWidth="1"/>
    <col min="6660" max="6909" width="11.44140625" style="1"/>
    <col min="6910" max="6910" width="88.6640625" style="1" bestFit="1" customWidth="1"/>
    <col min="6911" max="6911" width="8.6640625" style="1" customWidth="1"/>
    <col min="6912" max="6912" width="11.33203125" style="1" customWidth="1"/>
    <col min="6913" max="6913" width="13.6640625" style="1" bestFit="1" customWidth="1"/>
    <col min="6914" max="6914" width="17.33203125" style="1" bestFit="1" customWidth="1"/>
    <col min="6915" max="6915" width="12.6640625" style="1" bestFit="1" customWidth="1"/>
    <col min="6916" max="7165" width="11.44140625" style="1"/>
    <col min="7166" max="7166" width="88.6640625" style="1" bestFit="1" customWidth="1"/>
    <col min="7167" max="7167" width="8.6640625" style="1" customWidth="1"/>
    <col min="7168" max="7168" width="11.33203125" style="1" customWidth="1"/>
    <col min="7169" max="7169" width="13.6640625" style="1" bestFit="1" customWidth="1"/>
    <col min="7170" max="7170" width="17.33203125" style="1" bestFit="1" customWidth="1"/>
    <col min="7171" max="7171" width="12.6640625" style="1" bestFit="1" customWidth="1"/>
    <col min="7172" max="7421" width="11.44140625" style="1"/>
    <col min="7422" max="7422" width="88.6640625" style="1" bestFit="1" customWidth="1"/>
    <col min="7423" max="7423" width="8.6640625" style="1" customWidth="1"/>
    <col min="7424" max="7424" width="11.33203125" style="1" customWidth="1"/>
    <col min="7425" max="7425" width="13.6640625" style="1" bestFit="1" customWidth="1"/>
    <col min="7426" max="7426" width="17.33203125" style="1" bestFit="1" customWidth="1"/>
    <col min="7427" max="7427" width="12.6640625" style="1" bestFit="1" customWidth="1"/>
    <col min="7428" max="7677" width="11.44140625" style="1"/>
    <col min="7678" max="7678" width="88.6640625" style="1" bestFit="1" customWidth="1"/>
    <col min="7679" max="7679" width="8.6640625" style="1" customWidth="1"/>
    <col min="7680" max="7680" width="11.33203125" style="1" customWidth="1"/>
    <col min="7681" max="7681" width="13.6640625" style="1" bestFit="1" customWidth="1"/>
    <col min="7682" max="7682" width="17.33203125" style="1" bestFit="1" customWidth="1"/>
    <col min="7683" max="7683" width="12.6640625" style="1" bestFit="1" customWidth="1"/>
    <col min="7684" max="7933" width="11.44140625" style="1"/>
    <col min="7934" max="7934" width="88.6640625" style="1" bestFit="1" customWidth="1"/>
    <col min="7935" max="7935" width="8.6640625" style="1" customWidth="1"/>
    <col min="7936" max="7936" width="11.33203125" style="1" customWidth="1"/>
    <col min="7937" max="7937" width="13.6640625" style="1" bestFit="1" customWidth="1"/>
    <col min="7938" max="7938" width="17.33203125" style="1" bestFit="1" customWidth="1"/>
    <col min="7939" max="7939" width="12.6640625" style="1" bestFit="1" customWidth="1"/>
    <col min="7940" max="8189" width="11.44140625" style="1"/>
    <col min="8190" max="8190" width="88.6640625" style="1" bestFit="1" customWidth="1"/>
    <col min="8191" max="8191" width="8.6640625" style="1" customWidth="1"/>
    <col min="8192" max="8192" width="11.33203125" style="1" customWidth="1"/>
    <col min="8193" max="8193" width="13.6640625" style="1" bestFit="1" customWidth="1"/>
    <col min="8194" max="8194" width="17.33203125" style="1" bestFit="1" customWidth="1"/>
    <col min="8195" max="8195" width="12.6640625" style="1" bestFit="1" customWidth="1"/>
    <col min="8196" max="8445" width="11.44140625" style="1"/>
    <col min="8446" max="8446" width="88.6640625" style="1" bestFit="1" customWidth="1"/>
    <col min="8447" max="8447" width="8.6640625" style="1" customWidth="1"/>
    <col min="8448" max="8448" width="11.33203125" style="1" customWidth="1"/>
    <col min="8449" max="8449" width="13.6640625" style="1" bestFit="1" customWidth="1"/>
    <col min="8450" max="8450" width="17.33203125" style="1" bestFit="1" customWidth="1"/>
    <col min="8451" max="8451" width="12.6640625" style="1" bestFit="1" customWidth="1"/>
    <col min="8452" max="8701" width="11.44140625" style="1"/>
    <col min="8702" max="8702" width="88.6640625" style="1" bestFit="1" customWidth="1"/>
    <col min="8703" max="8703" width="8.6640625" style="1" customWidth="1"/>
    <col min="8704" max="8704" width="11.33203125" style="1" customWidth="1"/>
    <col min="8705" max="8705" width="13.6640625" style="1" bestFit="1" customWidth="1"/>
    <col min="8706" max="8706" width="17.33203125" style="1" bestFit="1" customWidth="1"/>
    <col min="8707" max="8707" width="12.6640625" style="1" bestFit="1" customWidth="1"/>
    <col min="8708" max="8957" width="11.44140625" style="1"/>
    <col min="8958" max="8958" width="88.6640625" style="1" bestFit="1" customWidth="1"/>
    <col min="8959" max="8959" width="8.6640625" style="1" customWidth="1"/>
    <col min="8960" max="8960" width="11.33203125" style="1" customWidth="1"/>
    <col min="8961" max="8961" width="13.6640625" style="1" bestFit="1" customWidth="1"/>
    <col min="8962" max="8962" width="17.33203125" style="1" bestFit="1" customWidth="1"/>
    <col min="8963" max="8963" width="12.6640625" style="1" bestFit="1" customWidth="1"/>
    <col min="8964" max="9213" width="11.44140625" style="1"/>
    <col min="9214" max="9214" width="88.6640625" style="1" bestFit="1" customWidth="1"/>
    <col min="9215" max="9215" width="8.6640625" style="1" customWidth="1"/>
    <col min="9216" max="9216" width="11.33203125" style="1" customWidth="1"/>
    <col min="9217" max="9217" width="13.6640625" style="1" bestFit="1" customWidth="1"/>
    <col min="9218" max="9218" width="17.33203125" style="1" bestFit="1" customWidth="1"/>
    <col min="9219" max="9219" width="12.6640625" style="1" bestFit="1" customWidth="1"/>
    <col min="9220" max="9469" width="11.44140625" style="1"/>
    <col min="9470" max="9470" width="88.6640625" style="1" bestFit="1" customWidth="1"/>
    <col min="9471" max="9471" width="8.6640625" style="1" customWidth="1"/>
    <col min="9472" max="9472" width="11.33203125" style="1" customWidth="1"/>
    <col min="9473" max="9473" width="13.6640625" style="1" bestFit="1" customWidth="1"/>
    <col min="9474" max="9474" width="17.33203125" style="1" bestFit="1" customWidth="1"/>
    <col min="9475" max="9475" width="12.6640625" style="1" bestFit="1" customWidth="1"/>
    <col min="9476" max="9725" width="11.44140625" style="1"/>
    <col min="9726" max="9726" width="88.6640625" style="1" bestFit="1" customWidth="1"/>
    <col min="9727" max="9727" width="8.6640625" style="1" customWidth="1"/>
    <col min="9728" max="9728" width="11.33203125" style="1" customWidth="1"/>
    <col min="9729" max="9729" width="13.6640625" style="1" bestFit="1" customWidth="1"/>
    <col min="9730" max="9730" width="17.33203125" style="1" bestFit="1" customWidth="1"/>
    <col min="9731" max="9731" width="12.6640625" style="1" bestFit="1" customWidth="1"/>
    <col min="9732" max="9981" width="11.44140625" style="1"/>
    <col min="9982" max="9982" width="88.6640625" style="1" bestFit="1" customWidth="1"/>
    <col min="9983" max="9983" width="8.6640625" style="1" customWidth="1"/>
    <col min="9984" max="9984" width="11.33203125" style="1" customWidth="1"/>
    <col min="9985" max="9985" width="13.6640625" style="1" bestFit="1" customWidth="1"/>
    <col min="9986" max="9986" width="17.33203125" style="1" bestFit="1" customWidth="1"/>
    <col min="9987" max="9987" width="12.6640625" style="1" bestFit="1" customWidth="1"/>
    <col min="9988" max="10237" width="11.44140625" style="1"/>
    <col min="10238" max="10238" width="88.6640625" style="1" bestFit="1" customWidth="1"/>
    <col min="10239" max="10239" width="8.6640625" style="1" customWidth="1"/>
    <col min="10240" max="10240" width="11.33203125" style="1" customWidth="1"/>
    <col min="10241" max="10241" width="13.6640625" style="1" bestFit="1" customWidth="1"/>
    <col min="10242" max="10242" width="17.33203125" style="1" bestFit="1" customWidth="1"/>
    <col min="10243" max="10243" width="12.6640625" style="1" bestFit="1" customWidth="1"/>
    <col min="10244" max="10493" width="11.44140625" style="1"/>
    <col min="10494" max="10494" width="88.6640625" style="1" bestFit="1" customWidth="1"/>
    <col min="10495" max="10495" width="8.6640625" style="1" customWidth="1"/>
    <col min="10496" max="10496" width="11.33203125" style="1" customWidth="1"/>
    <col min="10497" max="10497" width="13.6640625" style="1" bestFit="1" customWidth="1"/>
    <col min="10498" max="10498" width="17.33203125" style="1" bestFit="1" customWidth="1"/>
    <col min="10499" max="10499" width="12.6640625" style="1" bestFit="1" customWidth="1"/>
    <col min="10500" max="10749" width="11.44140625" style="1"/>
    <col min="10750" max="10750" width="88.6640625" style="1" bestFit="1" customWidth="1"/>
    <col min="10751" max="10751" width="8.6640625" style="1" customWidth="1"/>
    <col min="10752" max="10752" width="11.33203125" style="1" customWidth="1"/>
    <col min="10753" max="10753" width="13.6640625" style="1" bestFit="1" customWidth="1"/>
    <col min="10754" max="10754" width="17.33203125" style="1" bestFit="1" customWidth="1"/>
    <col min="10755" max="10755" width="12.6640625" style="1" bestFit="1" customWidth="1"/>
    <col min="10756" max="11005" width="11.44140625" style="1"/>
    <col min="11006" max="11006" width="88.6640625" style="1" bestFit="1" customWidth="1"/>
    <col min="11007" max="11007" width="8.6640625" style="1" customWidth="1"/>
    <col min="11008" max="11008" width="11.33203125" style="1" customWidth="1"/>
    <col min="11009" max="11009" width="13.6640625" style="1" bestFit="1" customWidth="1"/>
    <col min="11010" max="11010" width="17.33203125" style="1" bestFit="1" customWidth="1"/>
    <col min="11011" max="11011" width="12.6640625" style="1" bestFit="1" customWidth="1"/>
    <col min="11012" max="11261" width="11.44140625" style="1"/>
    <col min="11262" max="11262" width="88.6640625" style="1" bestFit="1" customWidth="1"/>
    <col min="11263" max="11263" width="8.6640625" style="1" customWidth="1"/>
    <col min="11264" max="11264" width="11.33203125" style="1" customWidth="1"/>
    <col min="11265" max="11265" width="13.6640625" style="1" bestFit="1" customWidth="1"/>
    <col min="11266" max="11266" width="17.33203125" style="1" bestFit="1" customWidth="1"/>
    <col min="11267" max="11267" width="12.6640625" style="1" bestFit="1" customWidth="1"/>
    <col min="11268" max="11517" width="11.44140625" style="1"/>
    <col min="11518" max="11518" width="88.6640625" style="1" bestFit="1" customWidth="1"/>
    <col min="11519" max="11519" width="8.6640625" style="1" customWidth="1"/>
    <col min="11520" max="11520" width="11.33203125" style="1" customWidth="1"/>
    <col min="11521" max="11521" width="13.6640625" style="1" bestFit="1" customWidth="1"/>
    <col min="11522" max="11522" width="17.33203125" style="1" bestFit="1" customWidth="1"/>
    <col min="11523" max="11523" width="12.6640625" style="1" bestFit="1" customWidth="1"/>
    <col min="11524" max="11773" width="11.44140625" style="1"/>
    <col min="11774" max="11774" width="88.6640625" style="1" bestFit="1" customWidth="1"/>
    <col min="11775" max="11775" width="8.6640625" style="1" customWidth="1"/>
    <col min="11776" max="11776" width="11.33203125" style="1" customWidth="1"/>
    <col min="11777" max="11777" width="13.6640625" style="1" bestFit="1" customWidth="1"/>
    <col min="11778" max="11778" width="17.33203125" style="1" bestFit="1" customWidth="1"/>
    <col min="11779" max="11779" width="12.6640625" style="1" bestFit="1" customWidth="1"/>
    <col min="11780" max="12029" width="11.44140625" style="1"/>
    <col min="12030" max="12030" width="88.6640625" style="1" bestFit="1" customWidth="1"/>
    <col min="12031" max="12031" width="8.6640625" style="1" customWidth="1"/>
    <col min="12032" max="12032" width="11.33203125" style="1" customWidth="1"/>
    <col min="12033" max="12033" width="13.6640625" style="1" bestFit="1" customWidth="1"/>
    <col min="12034" max="12034" width="17.33203125" style="1" bestFit="1" customWidth="1"/>
    <col min="12035" max="12035" width="12.6640625" style="1" bestFit="1" customWidth="1"/>
    <col min="12036" max="12285" width="11.44140625" style="1"/>
    <col min="12286" max="12286" width="88.6640625" style="1" bestFit="1" customWidth="1"/>
    <col min="12287" max="12287" width="8.6640625" style="1" customWidth="1"/>
    <col min="12288" max="12288" width="11.33203125" style="1" customWidth="1"/>
    <col min="12289" max="12289" width="13.6640625" style="1" bestFit="1" customWidth="1"/>
    <col min="12290" max="12290" width="17.33203125" style="1" bestFit="1" customWidth="1"/>
    <col min="12291" max="12291" width="12.6640625" style="1" bestFit="1" customWidth="1"/>
    <col min="12292" max="12541" width="11.44140625" style="1"/>
    <col min="12542" max="12542" width="88.6640625" style="1" bestFit="1" customWidth="1"/>
    <col min="12543" max="12543" width="8.6640625" style="1" customWidth="1"/>
    <col min="12544" max="12544" width="11.33203125" style="1" customWidth="1"/>
    <col min="12545" max="12545" width="13.6640625" style="1" bestFit="1" customWidth="1"/>
    <col min="12546" max="12546" width="17.33203125" style="1" bestFit="1" customWidth="1"/>
    <col min="12547" max="12547" width="12.6640625" style="1" bestFit="1" customWidth="1"/>
    <col min="12548" max="12797" width="11.44140625" style="1"/>
    <col min="12798" max="12798" width="88.6640625" style="1" bestFit="1" customWidth="1"/>
    <col min="12799" max="12799" width="8.6640625" style="1" customWidth="1"/>
    <col min="12800" max="12800" width="11.33203125" style="1" customWidth="1"/>
    <col min="12801" max="12801" width="13.6640625" style="1" bestFit="1" customWidth="1"/>
    <col min="12802" max="12802" width="17.33203125" style="1" bestFit="1" customWidth="1"/>
    <col min="12803" max="12803" width="12.6640625" style="1" bestFit="1" customWidth="1"/>
    <col min="12804" max="13053" width="11.44140625" style="1"/>
    <col min="13054" max="13054" width="88.6640625" style="1" bestFit="1" customWidth="1"/>
    <col min="13055" max="13055" width="8.6640625" style="1" customWidth="1"/>
    <col min="13056" max="13056" width="11.33203125" style="1" customWidth="1"/>
    <col min="13057" max="13057" width="13.6640625" style="1" bestFit="1" customWidth="1"/>
    <col min="13058" max="13058" width="17.33203125" style="1" bestFit="1" customWidth="1"/>
    <col min="13059" max="13059" width="12.6640625" style="1" bestFit="1" customWidth="1"/>
    <col min="13060" max="13309" width="11.44140625" style="1"/>
    <col min="13310" max="13310" width="88.6640625" style="1" bestFit="1" customWidth="1"/>
    <col min="13311" max="13311" width="8.6640625" style="1" customWidth="1"/>
    <col min="13312" max="13312" width="11.33203125" style="1" customWidth="1"/>
    <col min="13313" max="13313" width="13.6640625" style="1" bestFit="1" customWidth="1"/>
    <col min="13314" max="13314" width="17.33203125" style="1" bestFit="1" customWidth="1"/>
    <col min="13315" max="13315" width="12.6640625" style="1" bestFit="1" customWidth="1"/>
    <col min="13316" max="13565" width="11.44140625" style="1"/>
    <col min="13566" max="13566" width="88.6640625" style="1" bestFit="1" customWidth="1"/>
    <col min="13567" max="13567" width="8.6640625" style="1" customWidth="1"/>
    <col min="13568" max="13568" width="11.33203125" style="1" customWidth="1"/>
    <col min="13569" max="13569" width="13.6640625" style="1" bestFit="1" customWidth="1"/>
    <col min="13570" max="13570" width="17.33203125" style="1" bestFit="1" customWidth="1"/>
    <col min="13571" max="13571" width="12.6640625" style="1" bestFit="1" customWidth="1"/>
    <col min="13572" max="13821" width="11.44140625" style="1"/>
    <col min="13822" max="13822" width="88.6640625" style="1" bestFit="1" customWidth="1"/>
    <col min="13823" max="13823" width="8.6640625" style="1" customWidth="1"/>
    <col min="13824" max="13824" width="11.33203125" style="1" customWidth="1"/>
    <col min="13825" max="13825" width="13.6640625" style="1" bestFit="1" customWidth="1"/>
    <col min="13826" max="13826" width="17.33203125" style="1" bestFit="1" customWidth="1"/>
    <col min="13827" max="13827" width="12.6640625" style="1" bestFit="1" customWidth="1"/>
    <col min="13828" max="14077" width="11.44140625" style="1"/>
    <col min="14078" max="14078" width="88.6640625" style="1" bestFit="1" customWidth="1"/>
    <col min="14079" max="14079" width="8.6640625" style="1" customWidth="1"/>
    <col min="14080" max="14080" width="11.33203125" style="1" customWidth="1"/>
    <col min="14081" max="14081" width="13.6640625" style="1" bestFit="1" customWidth="1"/>
    <col min="14082" max="14082" width="17.33203125" style="1" bestFit="1" customWidth="1"/>
    <col min="14083" max="14083" width="12.6640625" style="1" bestFit="1" customWidth="1"/>
    <col min="14084" max="14333" width="11.44140625" style="1"/>
    <col min="14334" max="14334" width="88.6640625" style="1" bestFit="1" customWidth="1"/>
    <col min="14335" max="14335" width="8.6640625" style="1" customWidth="1"/>
    <col min="14336" max="14336" width="11.33203125" style="1" customWidth="1"/>
    <col min="14337" max="14337" width="13.6640625" style="1" bestFit="1" customWidth="1"/>
    <col min="14338" max="14338" width="17.33203125" style="1" bestFit="1" customWidth="1"/>
    <col min="14339" max="14339" width="12.6640625" style="1" bestFit="1" customWidth="1"/>
    <col min="14340" max="14589" width="11.44140625" style="1"/>
    <col min="14590" max="14590" width="88.6640625" style="1" bestFit="1" customWidth="1"/>
    <col min="14591" max="14591" width="8.6640625" style="1" customWidth="1"/>
    <col min="14592" max="14592" width="11.33203125" style="1" customWidth="1"/>
    <col min="14593" max="14593" width="13.6640625" style="1" bestFit="1" customWidth="1"/>
    <col min="14594" max="14594" width="17.33203125" style="1" bestFit="1" customWidth="1"/>
    <col min="14595" max="14595" width="12.6640625" style="1" bestFit="1" customWidth="1"/>
    <col min="14596" max="14845" width="11.44140625" style="1"/>
    <col min="14846" max="14846" width="88.6640625" style="1" bestFit="1" customWidth="1"/>
    <col min="14847" max="14847" width="8.6640625" style="1" customWidth="1"/>
    <col min="14848" max="14848" width="11.33203125" style="1" customWidth="1"/>
    <col min="14849" max="14849" width="13.6640625" style="1" bestFit="1" customWidth="1"/>
    <col min="14850" max="14850" width="17.33203125" style="1" bestFit="1" customWidth="1"/>
    <col min="14851" max="14851" width="12.6640625" style="1" bestFit="1" customWidth="1"/>
    <col min="14852" max="15101" width="11.44140625" style="1"/>
    <col min="15102" max="15102" width="88.6640625" style="1" bestFit="1" customWidth="1"/>
    <col min="15103" max="15103" width="8.6640625" style="1" customWidth="1"/>
    <col min="15104" max="15104" width="11.33203125" style="1" customWidth="1"/>
    <col min="15105" max="15105" width="13.6640625" style="1" bestFit="1" customWidth="1"/>
    <col min="15106" max="15106" width="17.33203125" style="1" bestFit="1" customWidth="1"/>
    <col min="15107" max="15107" width="12.6640625" style="1" bestFit="1" customWidth="1"/>
    <col min="15108" max="15357" width="11.44140625" style="1"/>
    <col min="15358" max="15358" width="88.6640625" style="1" bestFit="1" customWidth="1"/>
    <col min="15359" max="15359" width="8.6640625" style="1" customWidth="1"/>
    <col min="15360" max="15360" width="11.33203125" style="1" customWidth="1"/>
    <col min="15361" max="15361" width="13.6640625" style="1" bestFit="1" customWidth="1"/>
    <col min="15362" max="15362" width="17.33203125" style="1" bestFit="1" customWidth="1"/>
    <col min="15363" max="15363" width="12.6640625" style="1" bestFit="1" customWidth="1"/>
    <col min="15364" max="15613" width="11.44140625" style="1"/>
    <col min="15614" max="15614" width="88.6640625" style="1" bestFit="1" customWidth="1"/>
    <col min="15615" max="15615" width="8.6640625" style="1" customWidth="1"/>
    <col min="15616" max="15616" width="11.33203125" style="1" customWidth="1"/>
    <col min="15617" max="15617" width="13.6640625" style="1" bestFit="1" customWidth="1"/>
    <col min="15618" max="15618" width="17.33203125" style="1" bestFit="1" customWidth="1"/>
    <col min="15619" max="15619" width="12.6640625" style="1" bestFit="1" customWidth="1"/>
    <col min="15620" max="15869" width="11.44140625" style="1"/>
    <col min="15870" max="15870" width="88.6640625" style="1" bestFit="1" customWidth="1"/>
    <col min="15871" max="15871" width="8.6640625" style="1" customWidth="1"/>
    <col min="15872" max="15872" width="11.33203125" style="1" customWidth="1"/>
    <col min="15873" max="15873" width="13.6640625" style="1" bestFit="1" customWidth="1"/>
    <col min="15874" max="15874" width="17.33203125" style="1" bestFit="1" customWidth="1"/>
    <col min="15875" max="15875" width="12.6640625" style="1" bestFit="1" customWidth="1"/>
    <col min="15876" max="16125" width="11.44140625" style="1"/>
    <col min="16126" max="16126" width="88.6640625" style="1" bestFit="1" customWidth="1"/>
    <col min="16127" max="16127" width="8.6640625" style="1" customWidth="1"/>
    <col min="16128" max="16128" width="11.33203125" style="1" customWidth="1"/>
    <col min="16129" max="16129" width="13.6640625" style="1" bestFit="1" customWidth="1"/>
    <col min="16130" max="16130" width="17.33203125" style="1" bestFit="1" customWidth="1"/>
    <col min="16131" max="16131" width="12.6640625" style="1" bestFit="1" customWidth="1"/>
    <col min="16132" max="16382" width="11.44140625" style="1"/>
    <col min="16383" max="16384" width="11.44140625" style="1" customWidth="1"/>
  </cols>
  <sheetData>
    <row r="1" spans="1:4" ht="22.5" customHeight="1" x14ac:dyDescent="0.3">
      <c r="A1" s="348" t="s">
        <v>521</v>
      </c>
      <c r="B1" s="349"/>
      <c r="C1" s="349"/>
      <c r="D1" s="349"/>
    </row>
    <row r="2" spans="1:4" ht="136.5" customHeight="1" thickBot="1" x14ac:dyDescent="0.35">
      <c r="A2" s="359" t="s">
        <v>522</v>
      </c>
      <c r="B2" s="360"/>
      <c r="C2" s="360"/>
      <c r="D2" s="360"/>
    </row>
    <row r="3" spans="1:4" ht="23.25" customHeight="1" x14ac:dyDescent="0.3">
      <c r="A3" s="125" t="s">
        <v>0</v>
      </c>
      <c r="B3" s="126" t="s">
        <v>1</v>
      </c>
      <c r="C3" s="127" t="s">
        <v>22</v>
      </c>
      <c r="D3" s="222" t="s">
        <v>2</v>
      </c>
    </row>
    <row r="4" spans="1:4" ht="15.6" x14ac:dyDescent="0.3">
      <c r="A4" s="21" t="s">
        <v>575</v>
      </c>
      <c r="B4" s="22" t="s">
        <v>181</v>
      </c>
      <c r="C4" s="23" t="s">
        <v>22</v>
      </c>
      <c r="D4" s="223" t="s">
        <v>6</v>
      </c>
    </row>
    <row r="5" spans="1:4" x14ac:dyDescent="0.3">
      <c r="A5" s="128" t="s">
        <v>182</v>
      </c>
      <c r="B5" s="129" t="s">
        <v>183</v>
      </c>
      <c r="C5" s="130" t="s">
        <v>128</v>
      </c>
      <c r="D5" s="227"/>
    </row>
    <row r="6" spans="1:4" s="133" customFormat="1" ht="43.2" x14ac:dyDescent="0.3">
      <c r="A6" s="132" t="s">
        <v>184</v>
      </c>
      <c r="B6" s="73" t="s">
        <v>190</v>
      </c>
      <c r="C6" s="74" t="s">
        <v>128</v>
      </c>
      <c r="D6" s="71"/>
    </row>
    <row r="7" spans="1:4" s="133" customFormat="1" x14ac:dyDescent="0.3">
      <c r="A7" s="128" t="s">
        <v>268</v>
      </c>
      <c r="B7" s="129" t="s">
        <v>192</v>
      </c>
      <c r="C7" s="130" t="s">
        <v>140</v>
      </c>
      <c r="D7" s="227"/>
    </row>
    <row r="8" spans="1:4" s="133" customFormat="1" ht="28.8" x14ac:dyDescent="0.3">
      <c r="A8" s="132" t="s">
        <v>185</v>
      </c>
      <c r="B8" s="73" t="s">
        <v>194</v>
      </c>
      <c r="C8" s="74" t="s">
        <v>156</v>
      </c>
      <c r="D8" s="71"/>
    </row>
    <row r="9" spans="1:4" s="133" customFormat="1" ht="46.2" customHeight="1" x14ac:dyDescent="0.3">
      <c r="A9" s="128" t="s">
        <v>186</v>
      </c>
      <c r="B9" s="129" t="s">
        <v>267</v>
      </c>
      <c r="C9" s="130" t="s">
        <v>128</v>
      </c>
      <c r="D9" s="227"/>
    </row>
    <row r="10" spans="1:4" s="133" customFormat="1" x14ac:dyDescent="0.3">
      <c r="A10" s="132" t="s">
        <v>187</v>
      </c>
      <c r="B10" s="73" t="s">
        <v>276</v>
      </c>
      <c r="C10" s="74" t="s">
        <v>173</v>
      </c>
      <c r="D10" s="71"/>
    </row>
    <row r="11" spans="1:4" s="133" customFormat="1" ht="28.8" x14ac:dyDescent="0.3">
      <c r="A11" s="128" t="s">
        <v>188</v>
      </c>
      <c r="B11" s="129" t="s">
        <v>228</v>
      </c>
      <c r="C11" s="130" t="s">
        <v>128</v>
      </c>
      <c r="D11" s="227"/>
    </row>
    <row r="12" spans="1:4" s="133" customFormat="1" x14ac:dyDescent="0.3">
      <c r="A12" s="132" t="s">
        <v>269</v>
      </c>
      <c r="B12" s="73" t="s">
        <v>275</v>
      </c>
      <c r="C12" s="74" t="s">
        <v>173</v>
      </c>
      <c r="D12" s="71"/>
    </row>
    <row r="13" spans="1:4" s="133" customFormat="1" ht="43.2" x14ac:dyDescent="0.3">
      <c r="A13" s="128" t="s">
        <v>270</v>
      </c>
      <c r="B13" s="129" t="s">
        <v>197</v>
      </c>
      <c r="C13" s="130" t="s">
        <v>128</v>
      </c>
      <c r="D13" s="227"/>
    </row>
    <row r="14" spans="1:4" s="133" customFormat="1" x14ac:dyDescent="0.3">
      <c r="A14" s="132" t="s">
        <v>271</v>
      </c>
      <c r="B14" s="73" t="s">
        <v>274</v>
      </c>
      <c r="C14" s="74" t="s">
        <v>140</v>
      </c>
      <c r="D14" s="71"/>
    </row>
    <row r="15" spans="1:4" s="133" customFormat="1" ht="43.2" x14ac:dyDescent="0.3">
      <c r="A15" s="128" t="s">
        <v>189</v>
      </c>
      <c r="B15" s="129" t="s">
        <v>198</v>
      </c>
      <c r="C15" s="130" t="s">
        <v>128</v>
      </c>
      <c r="D15" s="227"/>
    </row>
    <row r="16" spans="1:4" s="133" customFormat="1" x14ac:dyDescent="0.3">
      <c r="A16" s="132" t="s">
        <v>191</v>
      </c>
      <c r="B16" s="73" t="s">
        <v>192</v>
      </c>
      <c r="C16" s="74" t="s">
        <v>156</v>
      </c>
      <c r="D16" s="71"/>
    </row>
    <row r="17" spans="1:4" s="133" customFormat="1" ht="43.2" x14ac:dyDescent="0.3">
      <c r="A17" s="128" t="s">
        <v>193</v>
      </c>
      <c r="B17" s="129" t="s">
        <v>199</v>
      </c>
      <c r="C17" s="130" t="s">
        <v>128</v>
      </c>
      <c r="D17" s="227"/>
    </row>
    <row r="18" spans="1:4" s="133" customFormat="1" x14ac:dyDescent="0.3">
      <c r="A18" s="132" t="s">
        <v>272</v>
      </c>
      <c r="B18" s="73" t="s">
        <v>273</v>
      </c>
      <c r="C18" s="74" t="s">
        <v>156</v>
      </c>
      <c r="D18" s="71"/>
    </row>
    <row r="19" spans="1:4" s="133" customFormat="1" ht="43.2" x14ac:dyDescent="0.3">
      <c r="A19" s="128" t="s">
        <v>195</v>
      </c>
      <c r="B19" s="129" t="s">
        <v>266</v>
      </c>
      <c r="C19" s="130" t="s">
        <v>128</v>
      </c>
      <c r="D19" s="227"/>
    </row>
    <row r="20" spans="1:4" s="133" customFormat="1" ht="72" x14ac:dyDescent="0.3">
      <c r="A20" s="132" t="s">
        <v>298</v>
      </c>
      <c r="B20" s="73" t="s">
        <v>323</v>
      </c>
      <c r="C20" s="74" t="s">
        <v>128</v>
      </c>
      <c r="D20" s="71"/>
    </row>
    <row r="21" spans="1:4" s="133" customFormat="1" ht="43.2" x14ac:dyDescent="0.3">
      <c r="A21" s="128" t="s">
        <v>319</v>
      </c>
      <c r="B21" s="129" t="s">
        <v>321</v>
      </c>
      <c r="C21" s="130" t="s">
        <v>128</v>
      </c>
      <c r="D21" s="227"/>
    </row>
    <row r="22" spans="1:4" s="133" customFormat="1" ht="29.4" thickBot="1" x14ac:dyDescent="0.35">
      <c r="A22" s="300" t="s">
        <v>320</v>
      </c>
      <c r="B22" s="301" t="s">
        <v>322</v>
      </c>
      <c r="C22" s="302" t="s">
        <v>128</v>
      </c>
      <c r="D22" s="303"/>
    </row>
    <row r="23" spans="1:4" ht="5.0999999999999996" customHeight="1" thickBot="1" x14ac:dyDescent="0.35">
      <c r="A23" s="212"/>
      <c r="B23" s="213"/>
      <c r="C23" s="214"/>
      <c r="D23" s="211"/>
    </row>
    <row r="24" spans="1:4" ht="31.2" x14ac:dyDescent="0.3">
      <c r="A24" s="139" t="s">
        <v>574</v>
      </c>
      <c r="B24" s="140" t="s">
        <v>200</v>
      </c>
      <c r="C24" s="141" t="s">
        <v>22</v>
      </c>
      <c r="D24" s="162" t="s">
        <v>6</v>
      </c>
    </row>
    <row r="25" spans="1:4" ht="15.6" x14ac:dyDescent="0.3">
      <c r="A25" s="255"/>
      <c r="B25" s="256" t="s">
        <v>494</v>
      </c>
      <c r="C25" s="257"/>
      <c r="D25" s="258"/>
    </row>
    <row r="26" spans="1:4" ht="16.2" x14ac:dyDescent="0.3">
      <c r="A26" s="134" t="s">
        <v>201</v>
      </c>
      <c r="B26" s="250" t="s">
        <v>491</v>
      </c>
      <c r="C26" s="252" t="s">
        <v>128</v>
      </c>
      <c r="D26" s="270"/>
    </row>
    <row r="27" spans="1:4" ht="16.2" x14ac:dyDescent="0.3">
      <c r="A27" s="132" t="s">
        <v>203</v>
      </c>
      <c r="B27" s="253" t="s">
        <v>492</v>
      </c>
      <c r="C27" s="254" t="s">
        <v>128</v>
      </c>
      <c r="D27" s="271"/>
    </row>
    <row r="28" spans="1:4" ht="16.2" x14ac:dyDescent="0.3">
      <c r="A28" s="134" t="s">
        <v>205</v>
      </c>
      <c r="B28" s="251" t="s">
        <v>493</v>
      </c>
      <c r="C28" s="252" t="s">
        <v>128</v>
      </c>
      <c r="D28" s="270"/>
    </row>
    <row r="29" spans="1:4" ht="31.2" x14ac:dyDescent="0.3">
      <c r="A29" s="255"/>
      <c r="B29" s="256" t="s">
        <v>498</v>
      </c>
      <c r="C29" s="257"/>
      <c r="D29" s="258"/>
    </row>
    <row r="30" spans="1:4" ht="16.2" x14ac:dyDescent="0.3">
      <c r="A30" s="134" t="s">
        <v>207</v>
      </c>
      <c r="B30" s="32" t="s">
        <v>202</v>
      </c>
      <c r="C30" s="33" t="s">
        <v>128</v>
      </c>
      <c r="D30" s="164"/>
    </row>
    <row r="31" spans="1:4" ht="16.2" x14ac:dyDescent="0.3">
      <c r="A31" s="132" t="s">
        <v>209</v>
      </c>
      <c r="B31" s="73" t="s">
        <v>204</v>
      </c>
      <c r="C31" s="74" t="s">
        <v>128</v>
      </c>
      <c r="D31" s="166"/>
    </row>
    <row r="32" spans="1:4" ht="16.2" x14ac:dyDescent="0.3">
      <c r="A32" s="134" t="s">
        <v>495</v>
      </c>
      <c r="B32" s="32" t="s">
        <v>206</v>
      </c>
      <c r="C32" s="33" t="s">
        <v>128</v>
      </c>
      <c r="D32" s="164"/>
    </row>
    <row r="33" spans="1:5" ht="16.2" x14ac:dyDescent="0.3">
      <c r="A33" s="132" t="s">
        <v>496</v>
      </c>
      <c r="B33" s="73" t="s">
        <v>208</v>
      </c>
      <c r="C33" s="74" t="s">
        <v>128</v>
      </c>
      <c r="D33" s="166"/>
    </row>
    <row r="34" spans="1:5" ht="15.6" x14ac:dyDescent="0.3">
      <c r="A34" s="255"/>
      <c r="B34" s="256" t="s">
        <v>500</v>
      </c>
      <c r="C34" s="257"/>
      <c r="D34" s="258"/>
    </row>
    <row r="35" spans="1:5" ht="32.4" customHeight="1" thickBot="1" x14ac:dyDescent="0.35">
      <c r="A35" s="134" t="s">
        <v>497</v>
      </c>
      <c r="B35" s="32" t="s">
        <v>210</v>
      </c>
      <c r="C35" s="33" t="s">
        <v>196</v>
      </c>
      <c r="D35" s="164"/>
    </row>
    <row r="36" spans="1:5" ht="5.0999999999999996" customHeight="1" thickBot="1" x14ac:dyDescent="0.35">
      <c r="A36" s="135"/>
      <c r="B36" s="136"/>
      <c r="C36" s="137"/>
      <c r="D36" s="308"/>
    </row>
    <row r="37" spans="1:5" ht="16.2" thickBot="1" x14ac:dyDescent="0.35">
      <c r="A37" s="309" t="s">
        <v>573</v>
      </c>
      <c r="B37" s="310" t="s">
        <v>525</v>
      </c>
      <c r="C37" s="311" t="s">
        <v>22</v>
      </c>
      <c r="D37" s="312" t="s">
        <v>6</v>
      </c>
    </row>
    <row r="38" spans="1:5" x14ac:dyDescent="0.3">
      <c r="A38" s="306" t="s">
        <v>212</v>
      </c>
      <c r="B38" s="307" t="s">
        <v>528</v>
      </c>
      <c r="C38" s="252" t="s">
        <v>128</v>
      </c>
      <c r="D38" s="270"/>
    </row>
    <row r="39" spans="1:5" ht="28.8" x14ac:dyDescent="0.3">
      <c r="A39" s="132" t="s">
        <v>518</v>
      </c>
      <c r="B39" s="73" t="s">
        <v>524</v>
      </c>
      <c r="C39" s="254" t="s">
        <v>520</v>
      </c>
      <c r="D39" s="271"/>
      <c r="E39" s="346"/>
    </row>
    <row r="40" spans="1:5" ht="28.8" x14ac:dyDescent="0.3">
      <c r="A40" s="134" t="s">
        <v>523</v>
      </c>
      <c r="B40" s="345" t="s">
        <v>612</v>
      </c>
      <c r="C40" s="252" t="s">
        <v>571</v>
      </c>
      <c r="D40" s="270"/>
    </row>
    <row r="41" spans="1:5" ht="32.4" customHeight="1" thickBot="1" x14ac:dyDescent="0.35">
      <c r="A41" s="132" t="s">
        <v>213</v>
      </c>
      <c r="B41" s="73" t="s">
        <v>613</v>
      </c>
      <c r="C41" s="254" t="s">
        <v>520</v>
      </c>
      <c r="D41" s="271"/>
    </row>
    <row r="42" spans="1:5" ht="5.0999999999999996" customHeight="1" thickBot="1" x14ac:dyDescent="0.35">
      <c r="A42" s="135"/>
      <c r="B42" s="136"/>
      <c r="C42" s="137"/>
      <c r="D42" s="308"/>
    </row>
    <row r="43" spans="1:5" ht="16.2" thickBot="1" x14ac:dyDescent="0.35">
      <c r="A43" s="148" t="s">
        <v>278</v>
      </c>
      <c r="B43" s="149" t="s">
        <v>517</v>
      </c>
      <c r="C43" s="150"/>
      <c r="D43" s="151"/>
    </row>
    <row r="44" spans="1:5" ht="43.2" x14ac:dyDescent="0.3">
      <c r="A44" s="297" t="s">
        <v>219</v>
      </c>
      <c r="B44" s="298" t="s">
        <v>502</v>
      </c>
      <c r="C44" s="299" t="s">
        <v>128</v>
      </c>
      <c r="D44" s="146"/>
    </row>
    <row r="45" spans="1:5" ht="43.2" x14ac:dyDescent="0.3">
      <c r="A45" s="132" t="s">
        <v>220</v>
      </c>
      <c r="B45" s="73" t="s">
        <v>264</v>
      </c>
      <c r="C45" s="74" t="s">
        <v>173</v>
      </c>
      <c r="D45" s="228"/>
    </row>
    <row r="46" spans="1:5" ht="49.2" customHeight="1" x14ac:dyDescent="0.3">
      <c r="A46" s="134" t="s">
        <v>221</v>
      </c>
      <c r="B46" s="32" t="s">
        <v>265</v>
      </c>
      <c r="C46" s="33" t="s">
        <v>173</v>
      </c>
      <c r="D46" s="146"/>
    </row>
    <row r="47" spans="1:5" x14ac:dyDescent="0.3">
      <c r="A47" s="132" t="s">
        <v>529</v>
      </c>
      <c r="B47" s="73" t="s">
        <v>214</v>
      </c>
      <c r="C47" s="74" t="s">
        <v>173</v>
      </c>
      <c r="D47" s="228"/>
    </row>
    <row r="48" spans="1:5" x14ac:dyDescent="0.3">
      <c r="A48" s="134" t="s">
        <v>530</v>
      </c>
      <c r="B48" s="32" t="s">
        <v>215</v>
      </c>
      <c r="C48" s="33" t="s">
        <v>173</v>
      </c>
      <c r="D48" s="146"/>
    </row>
    <row r="49" spans="1:9" x14ac:dyDescent="0.3">
      <c r="A49" s="132" t="s">
        <v>531</v>
      </c>
      <c r="B49" s="73" t="s">
        <v>216</v>
      </c>
      <c r="C49" s="74" t="s">
        <v>173</v>
      </c>
      <c r="D49" s="228"/>
      <c r="H49" s="170"/>
    </row>
    <row r="50" spans="1:9" ht="28.8" x14ac:dyDescent="0.3">
      <c r="A50" s="134" t="s">
        <v>532</v>
      </c>
      <c r="B50" s="32" t="s">
        <v>217</v>
      </c>
      <c r="C50" s="33" t="s">
        <v>173</v>
      </c>
      <c r="D50" s="146"/>
    </row>
    <row r="51" spans="1:9" x14ac:dyDescent="0.3">
      <c r="A51" s="132" t="s">
        <v>533</v>
      </c>
      <c r="B51" s="73" t="s">
        <v>218</v>
      </c>
      <c r="C51" s="74" t="s">
        <v>173</v>
      </c>
      <c r="D51" s="228"/>
    </row>
    <row r="52" spans="1:9" ht="28.8" x14ac:dyDescent="0.3">
      <c r="A52" s="134" t="s">
        <v>534</v>
      </c>
      <c r="B52" s="32" t="s">
        <v>279</v>
      </c>
      <c r="C52" s="33" t="s">
        <v>196</v>
      </c>
      <c r="D52" s="146"/>
      <c r="G52" s="170"/>
      <c r="I52" s="170"/>
    </row>
    <row r="53" spans="1:9" ht="43.2" x14ac:dyDescent="0.3">
      <c r="A53" s="132" t="s">
        <v>535</v>
      </c>
      <c r="B53" s="73" t="s">
        <v>280</v>
      </c>
      <c r="C53" s="74" t="s">
        <v>128</v>
      </c>
      <c r="D53" s="228"/>
    </row>
    <row r="54" spans="1:9" ht="43.2" x14ac:dyDescent="0.3">
      <c r="A54" s="134" t="s">
        <v>536</v>
      </c>
      <c r="B54" s="32" t="s">
        <v>475</v>
      </c>
      <c r="C54" s="33" t="s">
        <v>128</v>
      </c>
      <c r="D54" s="146"/>
    </row>
    <row r="55" spans="1:9" ht="43.2" x14ac:dyDescent="0.3">
      <c r="A55" s="132" t="s">
        <v>537</v>
      </c>
      <c r="B55" s="73" t="s">
        <v>261</v>
      </c>
      <c r="C55" s="74" t="s">
        <v>128</v>
      </c>
      <c r="D55" s="228"/>
    </row>
    <row r="56" spans="1:9" ht="28.8" x14ac:dyDescent="0.3">
      <c r="A56" s="134" t="s">
        <v>538</v>
      </c>
      <c r="B56" s="32" t="s">
        <v>262</v>
      </c>
      <c r="C56" s="33" t="s">
        <v>173</v>
      </c>
      <c r="D56" s="146"/>
    </row>
    <row r="57" spans="1:9" ht="28.8" x14ac:dyDescent="0.3">
      <c r="A57" s="132" t="s">
        <v>539</v>
      </c>
      <c r="B57" s="73" t="s">
        <v>263</v>
      </c>
      <c r="C57" s="74" t="s">
        <v>173</v>
      </c>
      <c r="D57" s="228"/>
    </row>
    <row r="58" spans="1:9" ht="43.2" x14ac:dyDescent="0.3">
      <c r="A58" s="134" t="s">
        <v>540</v>
      </c>
      <c r="B58" s="32" t="s">
        <v>476</v>
      </c>
      <c r="C58" s="33" t="s">
        <v>345</v>
      </c>
      <c r="D58" s="146"/>
    </row>
    <row r="59" spans="1:9" ht="28.8" x14ac:dyDescent="0.3">
      <c r="A59" s="132" t="s">
        <v>541</v>
      </c>
      <c r="B59" s="73" t="s">
        <v>286</v>
      </c>
      <c r="C59" s="74" t="s">
        <v>285</v>
      </c>
      <c r="D59" s="228"/>
    </row>
    <row r="60" spans="1:9" ht="43.95" customHeight="1" x14ac:dyDescent="0.3">
      <c r="A60" s="134" t="s">
        <v>542</v>
      </c>
      <c r="B60" s="32" t="s">
        <v>503</v>
      </c>
      <c r="C60" s="33" t="s">
        <v>128</v>
      </c>
      <c r="D60" s="146"/>
    </row>
    <row r="61" spans="1:9" ht="43.95" customHeight="1" x14ac:dyDescent="0.3">
      <c r="A61" s="132" t="s">
        <v>543</v>
      </c>
      <c r="B61" s="73" t="s">
        <v>505</v>
      </c>
      <c r="C61" s="74" t="s">
        <v>173</v>
      </c>
      <c r="D61" s="228"/>
    </row>
    <row r="62" spans="1:9" ht="43.95" customHeight="1" x14ac:dyDescent="0.3">
      <c r="A62" s="134" t="s">
        <v>544</v>
      </c>
      <c r="B62" s="32" t="s">
        <v>504</v>
      </c>
      <c r="C62" s="33" t="s">
        <v>173</v>
      </c>
      <c r="D62" s="146"/>
    </row>
    <row r="63" spans="1:9" ht="57.6" x14ac:dyDescent="0.3">
      <c r="A63" s="132" t="s">
        <v>545</v>
      </c>
      <c r="B63" s="73" t="s">
        <v>507</v>
      </c>
      <c r="C63" s="74" t="s">
        <v>128</v>
      </c>
      <c r="D63" s="228"/>
    </row>
    <row r="64" spans="1:9" ht="57.6" x14ac:dyDescent="0.3">
      <c r="A64" s="134" t="s">
        <v>546</v>
      </c>
      <c r="B64" s="32" t="s">
        <v>506</v>
      </c>
      <c r="C64" s="33" t="s">
        <v>418</v>
      </c>
      <c r="D64" s="146"/>
    </row>
    <row r="65" spans="1:4" ht="28.8" x14ac:dyDescent="0.3">
      <c r="A65" s="132" t="s">
        <v>547</v>
      </c>
      <c r="B65" s="73" t="s">
        <v>566</v>
      </c>
      <c r="C65" s="74" t="s">
        <v>140</v>
      </c>
      <c r="D65" s="228"/>
    </row>
    <row r="66" spans="1:4" ht="28.8" x14ac:dyDescent="0.3">
      <c r="A66" s="134" t="s">
        <v>565</v>
      </c>
      <c r="B66" s="32" t="s">
        <v>567</v>
      </c>
      <c r="C66" s="33" t="s">
        <v>140</v>
      </c>
      <c r="D66" s="146"/>
    </row>
    <row r="67" spans="1:4" ht="72" x14ac:dyDescent="0.3">
      <c r="A67" s="132" t="s">
        <v>548</v>
      </c>
      <c r="B67" s="73" t="s">
        <v>590</v>
      </c>
      <c r="C67" s="74" t="s">
        <v>196</v>
      </c>
      <c r="D67" s="228"/>
    </row>
    <row r="68" spans="1:4" ht="72.599999999999994" thickBot="1" x14ac:dyDescent="0.35">
      <c r="A68" s="134" t="s">
        <v>562</v>
      </c>
      <c r="B68" s="32" t="s">
        <v>591</v>
      </c>
      <c r="C68" s="33" t="s">
        <v>196</v>
      </c>
      <c r="D68" s="146"/>
    </row>
    <row r="69" spans="1:4" ht="5.0999999999999996" customHeight="1" thickBot="1" x14ac:dyDescent="0.35">
      <c r="A69" s="135"/>
      <c r="B69" s="136"/>
      <c r="C69" s="137"/>
      <c r="D69" s="138"/>
    </row>
    <row r="70" spans="1:4" ht="15.6" x14ac:dyDescent="0.3">
      <c r="A70" s="148" t="s">
        <v>572</v>
      </c>
      <c r="B70" s="149" t="s">
        <v>516</v>
      </c>
      <c r="C70" s="150"/>
      <c r="D70" s="151"/>
    </row>
    <row r="71" spans="1:4" ht="30" customHeight="1" thickBot="1" x14ac:dyDescent="0.35">
      <c r="A71" s="134" t="s">
        <v>549</v>
      </c>
      <c r="B71" s="32" t="s">
        <v>610</v>
      </c>
      <c r="C71" s="42" t="s">
        <v>21</v>
      </c>
      <c r="D71" s="146"/>
    </row>
    <row r="72" spans="1:4" ht="5.0999999999999996" customHeight="1" thickBot="1" x14ac:dyDescent="0.35">
      <c r="A72" s="152"/>
      <c r="B72" s="153"/>
      <c r="C72" s="154"/>
      <c r="D72" s="155"/>
    </row>
    <row r="73" spans="1:4" ht="36" customHeight="1" x14ac:dyDescent="0.3">
      <c r="A73" s="148" t="s">
        <v>576</v>
      </c>
      <c r="B73" s="149" t="s">
        <v>277</v>
      </c>
      <c r="C73" s="150" t="s">
        <v>22</v>
      </c>
      <c r="D73" s="151" t="s">
        <v>6</v>
      </c>
    </row>
    <row r="74" spans="1:4" ht="15.6" x14ac:dyDescent="0.3">
      <c r="A74" s="58" t="s">
        <v>577</v>
      </c>
      <c r="B74" s="238" t="s">
        <v>342</v>
      </c>
      <c r="C74" s="239"/>
      <c r="D74" s="240"/>
    </row>
    <row r="75" spans="1:4" ht="57.6" x14ac:dyDescent="0.3">
      <c r="A75" s="134" t="s">
        <v>550</v>
      </c>
      <c r="B75" s="220" t="s">
        <v>512</v>
      </c>
      <c r="C75" s="42" t="s">
        <v>21</v>
      </c>
      <c r="D75" s="156"/>
    </row>
    <row r="76" spans="1:4" ht="43.2" x14ac:dyDescent="0.3">
      <c r="A76" s="132" t="s">
        <v>551</v>
      </c>
      <c r="B76" s="73" t="s">
        <v>477</v>
      </c>
      <c r="C76" s="74" t="s">
        <v>173</v>
      </c>
      <c r="D76" s="147"/>
    </row>
    <row r="77" spans="1:4" ht="28.8" x14ac:dyDescent="0.3">
      <c r="A77" s="134" t="s">
        <v>552</v>
      </c>
      <c r="B77" s="220" t="s">
        <v>488</v>
      </c>
      <c r="C77" s="42" t="s">
        <v>173</v>
      </c>
      <c r="D77" s="156"/>
    </row>
    <row r="78" spans="1:4" ht="28.8" x14ac:dyDescent="0.3">
      <c r="A78" s="132" t="s">
        <v>553</v>
      </c>
      <c r="B78" s="73" t="s">
        <v>614</v>
      </c>
      <c r="C78" s="74" t="s">
        <v>128</v>
      </c>
      <c r="D78" s="147"/>
    </row>
    <row r="79" spans="1:4" ht="28.8" x14ac:dyDescent="0.3">
      <c r="A79" s="134" t="s">
        <v>554</v>
      </c>
      <c r="B79" s="220" t="s">
        <v>489</v>
      </c>
      <c r="C79" s="42" t="s">
        <v>173</v>
      </c>
      <c r="D79" s="156"/>
    </row>
    <row r="80" spans="1:4" x14ac:dyDescent="0.3">
      <c r="A80" s="132" t="s">
        <v>578</v>
      </c>
      <c r="B80" s="73" t="s">
        <v>611</v>
      </c>
      <c r="C80" s="74" t="s">
        <v>173</v>
      </c>
      <c r="D80" s="147"/>
    </row>
    <row r="81" spans="1:4" ht="28.8" x14ac:dyDescent="0.3">
      <c r="A81" s="58" t="s">
        <v>555</v>
      </c>
      <c r="B81" s="238" t="s">
        <v>482</v>
      </c>
      <c r="C81" s="239"/>
      <c r="D81" s="240"/>
    </row>
    <row r="82" spans="1:4" ht="28.8" x14ac:dyDescent="0.3">
      <c r="A82" s="134" t="s">
        <v>556</v>
      </c>
      <c r="B82" s="32" t="s">
        <v>451</v>
      </c>
      <c r="C82" s="241" t="s">
        <v>345</v>
      </c>
      <c r="D82" s="248"/>
    </row>
    <row r="83" spans="1:4" ht="28.8" x14ac:dyDescent="0.3">
      <c r="A83" s="132" t="s">
        <v>557</v>
      </c>
      <c r="B83" s="93" t="s">
        <v>432</v>
      </c>
      <c r="C83" s="74" t="s">
        <v>128</v>
      </c>
      <c r="D83" s="147"/>
    </row>
    <row r="84" spans="1:4" x14ac:dyDescent="0.3">
      <c r="A84" s="128" t="s">
        <v>558</v>
      </c>
      <c r="B84" s="129" t="s">
        <v>431</v>
      </c>
      <c r="C84" s="241" t="s">
        <v>128</v>
      </c>
      <c r="D84" s="248"/>
    </row>
    <row r="85" spans="1:4" ht="28.8" x14ac:dyDescent="0.3">
      <c r="A85" s="132" t="s">
        <v>559</v>
      </c>
      <c r="B85" s="93" t="s">
        <v>433</v>
      </c>
      <c r="C85" s="74" t="s">
        <v>128</v>
      </c>
      <c r="D85" s="147"/>
    </row>
    <row r="86" spans="1:4" x14ac:dyDescent="0.3">
      <c r="A86" s="128" t="s">
        <v>560</v>
      </c>
      <c r="B86" s="129" t="s">
        <v>434</v>
      </c>
      <c r="C86" s="241" t="s">
        <v>128</v>
      </c>
      <c r="D86" s="248"/>
    </row>
    <row r="87" spans="1:4" x14ac:dyDescent="0.3">
      <c r="A87" s="132" t="s">
        <v>616</v>
      </c>
      <c r="B87" s="93" t="s">
        <v>615</v>
      </c>
      <c r="C87" s="74" t="s">
        <v>128</v>
      </c>
      <c r="D87" s="147"/>
    </row>
    <row r="88" spans="1:4" ht="30" customHeight="1" x14ac:dyDescent="0.3">
      <c r="A88" s="58" t="s">
        <v>561</v>
      </c>
      <c r="B88" s="66" t="s">
        <v>480</v>
      </c>
      <c r="C88" s="249"/>
      <c r="D88" s="274"/>
    </row>
    <row r="89" spans="1:4" ht="136.94999999999999" customHeight="1" thickBot="1" x14ac:dyDescent="0.35">
      <c r="A89" s="361" t="s">
        <v>481</v>
      </c>
      <c r="B89" s="362"/>
      <c r="C89" s="362"/>
      <c r="D89" s="363"/>
    </row>
    <row r="90" spans="1:4" ht="31.2" x14ac:dyDescent="0.3">
      <c r="A90" s="245" t="s">
        <v>347</v>
      </c>
      <c r="B90" s="126" t="s">
        <v>348</v>
      </c>
      <c r="C90" s="127" t="s">
        <v>22</v>
      </c>
      <c r="D90" s="222" t="s">
        <v>6</v>
      </c>
    </row>
    <row r="91" spans="1:4" x14ac:dyDescent="0.3">
      <c r="A91" s="286" t="s">
        <v>349</v>
      </c>
      <c r="B91" s="282" t="s">
        <v>350</v>
      </c>
      <c r="C91" s="287"/>
      <c r="D91" s="288"/>
    </row>
    <row r="92" spans="1:4" x14ac:dyDescent="0.3">
      <c r="A92" s="289">
        <v>1</v>
      </c>
      <c r="B92" s="89" t="s">
        <v>410</v>
      </c>
      <c r="C92" s="290" t="s">
        <v>418</v>
      </c>
      <c r="D92" s="291"/>
    </row>
    <row r="93" spans="1:4" x14ac:dyDescent="0.3">
      <c r="A93" s="72">
        <v>2</v>
      </c>
      <c r="B93" s="73" t="s">
        <v>413</v>
      </c>
      <c r="C93" s="75" t="s">
        <v>285</v>
      </c>
      <c r="D93" s="292"/>
    </row>
    <row r="94" spans="1:4" x14ac:dyDescent="0.3">
      <c r="A94" s="289">
        <v>3</v>
      </c>
      <c r="B94" s="89" t="s">
        <v>408</v>
      </c>
      <c r="C94" s="290" t="s">
        <v>285</v>
      </c>
      <c r="D94" s="291"/>
    </row>
    <row r="95" spans="1:4" x14ac:dyDescent="0.3">
      <c r="A95" s="72">
        <v>3</v>
      </c>
      <c r="B95" s="73" t="s">
        <v>409</v>
      </c>
      <c r="C95" s="75" t="s">
        <v>285</v>
      </c>
      <c r="D95" s="292"/>
    </row>
    <row r="96" spans="1:4" x14ac:dyDescent="0.3">
      <c r="A96" s="289">
        <v>4</v>
      </c>
      <c r="B96" s="89" t="s">
        <v>412</v>
      </c>
      <c r="C96" s="290" t="s">
        <v>631</v>
      </c>
      <c r="D96" s="291"/>
    </row>
    <row r="97" spans="1:4" x14ac:dyDescent="0.3">
      <c r="A97" s="72">
        <v>5</v>
      </c>
      <c r="B97" s="73" t="s">
        <v>465</v>
      </c>
      <c r="C97" s="74" t="s">
        <v>140</v>
      </c>
      <c r="D97" s="292"/>
    </row>
    <row r="98" spans="1:4" x14ac:dyDescent="0.3">
      <c r="A98" s="289">
        <v>6</v>
      </c>
      <c r="B98" s="89" t="s">
        <v>351</v>
      </c>
      <c r="C98" s="290" t="s">
        <v>285</v>
      </c>
      <c r="D98" s="291"/>
    </row>
    <row r="99" spans="1:4" x14ac:dyDescent="0.3">
      <c r="A99" s="72">
        <v>7</v>
      </c>
      <c r="B99" s="73" t="s">
        <v>352</v>
      </c>
      <c r="C99" s="74" t="s">
        <v>140</v>
      </c>
      <c r="D99" s="292"/>
    </row>
    <row r="100" spans="1:4" x14ac:dyDescent="0.3">
      <c r="A100" s="289" t="s">
        <v>353</v>
      </c>
      <c r="B100" s="89" t="s">
        <v>354</v>
      </c>
      <c r="C100" s="290" t="s">
        <v>285</v>
      </c>
      <c r="D100" s="291"/>
    </row>
    <row r="101" spans="1:4" x14ac:dyDescent="0.3">
      <c r="A101" s="72">
        <v>10</v>
      </c>
      <c r="B101" s="73" t="s">
        <v>355</v>
      </c>
      <c r="C101" s="75" t="s">
        <v>285</v>
      </c>
      <c r="D101" s="292"/>
    </row>
    <row r="102" spans="1:4" x14ac:dyDescent="0.3">
      <c r="A102" s="289" t="s">
        <v>415</v>
      </c>
      <c r="B102" s="89" t="s">
        <v>356</v>
      </c>
      <c r="C102" s="290" t="s">
        <v>285</v>
      </c>
      <c r="D102" s="291"/>
    </row>
    <row r="103" spans="1:4" x14ac:dyDescent="0.3">
      <c r="A103" s="72" t="s">
        <v>415</v>
      </c>
      <c r="B103" s="73" t="s">
        <v>466</v>
      </c>
      <c r="C103" s="75" t="s">
        <v>285</v>
      </c>
      <c r="D103" s="292"/>
    </row>
    <row r="104" spans="1:4" x14ac:dyDescent="0.3">
      <c r="A104" s="286" t="s">
        <v>357</v>
      </c>
      <c r="B104" s="282" t="s">
        <v>358</v>
      </c>
      <c r="C104" s="287"/>
      <c r="D104" s="288"/>
    </row>
    <row r="105" spans="1:4" x14ac:dyDescent="0.3">
      <c r="A105" s="289" t="s">
        <v>447</v>
      </c>
      <c r="B105" s="89" t="s">
        <v>446</v>
      </c>
      <c r="C105" s="290" t="s">
        <v>414</v>
      </c>
      <c r="D105" s="291"/>
    </row>
    <row r="106" spans="1:4" x14ac:dyDescent="0.3">
      <c r="A106" s="72">
        <v>15</v>
      </c>
      <c r="B106" s="73" t="s">
        <v>445</v>
      </c>
      <c r="C106" s="74" t="s">
        <v>140</v>
      </c>
      <c r="D106" s="292"/>
    </row>
    <row r="107" spans="1:4" x14ac:dyDescent="0.3">
      <c r="A107" s="289" t="s">
        <v>359</v>
      </c>
      <c r="B107" s="89" t="s">
        <v>424</v>
      </c>
      <c r="C107" s="130" t="s">
        <v>140</v>
      </c>
      <c r="D107" s="291"/>
    </row>
    <row r="108" spans="1:4" x14ac:dyDescent="0.3">
      <c r="A108" s="72" t="s">
        <v>359</v>
      </c>
      <c r="B108" s="73" t="s">
        <v>423</v>
      </c>
      <c r="C108" s="74" t="s">
        <v>140</v>
      </c>
      <c r="D108" s="292"/>
    </row>
    <row r="109" spans="1:4" x14ac:dyDescent="0.3">
      <c r="A109" s="289" t="s">
        <v>360</v>
      </c>
      <c r="B109" s="89" t="s">
        <v>361</v>
      </c>
      <c r="C109" s="130" t="s">
        <v>140</v>
      </c>
      <c r="D109" s="291"/>
    </row>
    <row r="110" spans="1:4" x14ac:dyDescent="0.3">
      <c r="A110" s="72">
        <v>25</v>
      </c>
      <c r="B110" s="73" t="s">
        <v>362</v>
      </c>
      <c r="C110" s="75" t="s">
        <v>631</v>
      </c>
      <c r="D110" s="292"/>
    </row>
    <row r="111" spans="1:4" x14ac:dyDescent="0.3">
      <c r="A111" s="286" t="s">
        <v>363</v>
      </c>
      <c r="B111" s="282" t="s">
        <v>364</v>
      </c>
      <c r="C111" s="287"/>
      <c r="D111" s="288"/>
    </row>
    <row r="112" spans="1:4" x14ac:dyDescent="0.3">
      <c r="A112" s="289">
        <v>62</v>
      </c>
      <c r="B112" s="89" t="s">
        <v>417</v>
      </c>
      <c r="C112" s="290" t="s">
        <v>631</v>
      </c>
      <c r="D112" s="291"/>
    </row>
    <row r="113" spans="1:4" x14ac:dyDescent="0.3">
      <c r="A113" s="72">
        <v>65</v>
      </c>
      <c r="B113" s="73" t="s">
        <v>467</v>
      </c>
      <c r="C113" s="75" t="s">
        <v>416</v>
      </c>
      <c r="D113" s="292"/>
    </row>
    <row r="114" spans="1:4" x14ac:dyDescent="0.3">
      <c r="A114" s="289">
        <v>67</v>
      </c>
      <c r="B114" s="89" t="s">
        <v>365</v>
      </c>
      <c r="C114" s="290" t="s">
        <v>156</v>
      </c>
      <c r="D114" s="291"/>
    </row>
    <row r="115" spans="1:4" x14ac:dyDescent="0.3">
      <c r="A115" s="72">
        <v>67</v>
      </c>
      <c r="B115" s="73" t="s">
        <v>366</v>
      </c>
      <c r="C115" s="75" t="s">
        <v>128</v>
      </c>
      <c r="D115" s="292"/>
    </row>
    <row r="116" spans="1:4" x14ac:dyDescent="0.3">
      <c r="A116" s="289">
        <v>64</v>
      </c>
      <c r="B116" s="89" t="s">
        <v>367</v>
      </c>
      <c r="C116" s="130" t="s">
        <v>140</v>
      </c>
      <c r="D116" s="291"/>
    </row>
    <row r="117" spans="1:4" x14ac:dyDescent="0.3">
      <c r="A117" s="286" t="s">
        <v>368</v>
      </c>
      <c r="B117" s="282" t="s">
        <v>369</v>
      </c>
      <c r="C117" s="287"/>
      <c r="D117" s="288"/>
    </row>
    <row r="118" spans="1:4" x14ac:dyDescent="0.3">
      <c r="A118" s="289">
        <v>31</v>
      </c>
      <c r="B118" s="89" t="s">
        <v>420</v>
      </c>
      <c r="C118" s="130" t="s">
        <v>140</v>
      </c>
      <c r="D118" s="291"/>
    </row>
    <row r="119" spans="1:4" x14ac:dyDescent="0.3">
      <c r="A119" s="72">
        <v>32</v>
      </c>
      <c r="B119" s="73" t="s">
        <v>370</v>
      </c>
      <c r="C119" s="74" t="s">
        <v>140</v>
      </c>
      <c r="D119" s="292"/>
    </row>
    <row r="120" spans="1:4" x14ac:dyDescent="0.3">
      <c r="A120" s="289">
        <v>39</v>
      </c>
      <c r="B120" s="89" t="s">
        <v>419</v>
      </c>
      <c r="C120" s="130" t="s">
        <v>140</v>
      </c>
      <c r="D120" s="291"/>
    </row>
    <row r="121" spans="1:4" x14ac:dyDescent="0.3">
      <c r="A121" s="72">
        <v>40</v>
      </c>
      <c r="B121" s="73" t="s">
        <v>371</v>
      </c>
      <c r="C121" s="74" t="s">
        <v>140</v>
      </c>
      <c r="D121" s="292"/>
    </row>
    <row r="122" spans="1:4" x14ac:dyDescent="0.3">
      <c r="A122" s="289">
        <v>68</v>
      </c>
      <c r="B122" s="89" t="s">
        <v>468</v>
      </c>
      <c r="C122" s="130" t="s">
        <v>140</v>
      </c>
      <c r="D122" s="291"/>
    </row>
    <row r="123" spans="1:4" x14ac:dyDescent="0.3">
      <c r="A123" s="286" t="s">
        <v>372</v>
      </c>
      <c r="B123" s="282" t="s">
        <v>373</v>
      </c>
      <c r="C123" s="287"/>
      <c r="D123" s="288"/>
    </row>
    <row r="124" spans="1:4" x14ac:dyDescent="0.3">
      <c r="A124" s="289" t="s">
        <v>374</v>
      </c>
      <c r="B124" s="89" t="s">
        <v>422</v>
      </c>
      <c r="C124" s="130" t="s">
        <v>140</v>
      </c>
      <c r="D124" s="291"/>
    </row>
    <row r="125" spans="1:4" x14ac:dyDescent="0.3">
      <c r="A125" s="72" t="s">
        <v>378</v>
      </c>
      <c r="B125" s="73" t="s">
        <v>421</v>
      </c>
      <c r="C125" s="74" t="s">
        <v>140</v>
      </c>
      <c r="D125" s="292"/>
    </row>
    <row r="126" spans="1:4" x14ac:dyDescent="0.3">
      <c r="A126" s="289" t="s">
        <v>375</v>
      </c>
      <c r="B126" s="89" t="s">
        <v>376</v>
      </c>
      <c r="C126" s="290" t="s">
        <v>128</v>
      </c>
      <c r="D126" s="291"/>
    </row>
    <row r="127" spans="1:4" x14ac:dyDescent="0.3">
      <c r="A127" s="72">
        <v>38</v>
      </c>
      <c r="B127" s="73" t="s">
        <v>435</v>
      </c>
      <c r="C127" s="75" t="s">
        <v>418</v>
      </c>
      <c r="D127" s="292"/>
    </row>
    <row r="128" spans="1:4" x14ac:dyDescent="0.3">
      <c r="A128" s="289">
        <v>79</v>
      </c>
      <c r="B128" s="89" t="s">
        <v>377</v>
      </c>
      <c r="C128" s="290" t="s">
        <v>285</v>
      </c>
      <c r="D128" s="291"/>
    </row>
    <row r="129" spans="1:4" x14ac:dyDescent="0.3">
      <c r="A129" s="289">
        <v>21</v>
      </c>
      <c r="B129" s="89" t="s">
        <v>379</v>
      </c>
      <c r="C129" s="290" t="s">
        <v>156</v>
      </c>
      <c r="D129" s="291"/>
    </row>
    <row r="130" spans="1:4" x14ac:dyDescent="0.3">
      <c r="A130" s="72">
        <v>22</v>
      </c>
      <c r="B130" s="73" t="s">
        <v>380</v>
      </c>
      <c r="C130" s="75" t="s">
        <v>156</v>
      </c>
      <c r="D130" s="292"/>
    </row>
    <row r="131" spans="1:4" x14ac:dyDescent="0.3">
      <c r="A131" s="289">
        <v>24</v>
      </c>
      <c r="B131" s="89" t="s">
        <v>381</v>
      </c>
      <c r="C131" s="290" t="s">
        <v>156</v>
      </c>
      <c r="D131" s="291"/>
    </row>
    <row r="132" spans="1:4" x14ac:dyDescent="0.3">
      <c r="A132" s="72">
        <v>26</v>
      </c>
      <c r="B132" s="73" t="s">
        <v>436</v>
      </c>
      <c r="C132" s="75" t="s">
        <v>128</v>
      </c>
      <c r="D132" s="292"/>
    </row>
    <row r="133" spans="1:4" x14ac:dyDescent="0.3">
      <c r="A133" s="289">
        <v>27</v>
      </c>
      <c r="B133" s="89" t="s">
        <v>437</v>
      </c>
      <c r="C133" s="290" t="s">
        <v>128</v>
      </c>
      <c r="D133" s="291"/>
    </row>
    <row r="134" spans="1:4" x14ac:dyDescent="0.3">
      <c r="A134" s="289">
        <v>28</v>
      </c>
      <c r="B134" s="89" t="s">
        <v>469</v>
      </c>
      <c r="C134" s="130" t="s">
        <v>140</v>
      </c>
      <c r="D134" s="291"/>
    </row>
    <row r="135" spans="1:4" x14ac:dyDescent="0.3">
      <c r="A135" s="72">
        <v>29</v>
      </c>
      <c r="B135" s="73" t="s">
        <v>382</v>
      </c>
      <c r="C135" s="74" t="s">
        <v>140</v>
      </c>
      <c r="D135" s="292"/>
    </row>
    <row r="136" spans="1:4" x14ac:dyDescent="0.3">
      <c r="A136" s="289">
        <v>30</v>
      </c>
      <c r="B136" s="89" t="s">
        <v>383</v>
      </c>
      <c r="C136" s="290" t="s">
        <v>128</v>
      </c>
      <c r="D136" s="291"/>
    </row>
    <row r="137" spans="1:4" x14ac:dyDescent="0.3">
      <c r="A137" s="72">
        <v>77</v>
      </c>
      <c r="B137" s="73" t="s">
        <v>384</v>
      </c>
      <c r="C137" s="75" t="s">
        <v>156</v>
      </c>
      <c r="D137" s="292"/>
    </row>
    <row r="138" spans="1:4" x14ac:dyDescent="0.3">
      <c r="A138" s="286" t="s">
        <v>385</v>
      </c>
      <c r="B138" s="282" t="s">
        <v>386</v>
      </c>
      <c r="C138" s="287"/>
      <c r="D138" s="288"/>
    </row>
    <row r="139" spans="1:4" x14ac:dyDescent="0.3">
      <c r="A139" s="289">
        <v>71</v>
      </c>
      <c r="B139" s="89" t="s">
        <v>387</v>
      </c>
      <c r="C139" s="290" t="s">
        <v>128</v>
      </c>
      <c r="D139" s="291"/>
    </row>
    <row r="140" spans="1:4" x14ac:dyDescent="0.3">
      <c r="A140" s="72">
        <v>72</v>
      </c>
      <c r="B140" s="73" t="s">
        <v>440</v>
      </c>
      <c r="C140" s="75" t="s">
        <v>156</v>
      </c>
      <c r="D140" s="292"/>
    </row>
    <row r="141" spans="1:4" x14ac:dyDescent="0.3">
      <c r="A141" s="289">
        <v>72</v>
      </c>
      <c r="B141" s="89" t="s">
        <v>470</v>
      </c>
      <c r="C141" s="290" t="s">
        <v>418</v>
      </c>
      <c r="D141" s="291"/>
    </row>
    <row r="142" spans="1:4" x14ac:dyDescent="0.3">
      <c r="A142" s="72" t="s">
        <v>388</v>
      </c>
      <c r="B142" s="73" t="s">
        <v>471</v>
      </c>
      <c r="C142" s="75" t="s">
        <v>418</v>
      </c>
      <c r="D142" s="292"/>
    </row>
    <row r="143" spans="1:4" x14ac:dyDescent="0.3">
      <c r="A143" s="289">
        <v>46</v>
      </c>
      <c r="B143" s="89" t="s">
        <v>425</v>
      </c>
      <c r="C143" s="290" t="s">
        <v>156</v>
      </c>
      <c r="D143" s="291"/>
    </row>
    <row r="144" spans="1:4" x14ac:dyDescent="0.3">
      <c r="A144" s="289">
        <v>74</v>
      </c>
      <c r="B144" s="89" t="s">
        <v>389</v>
      </c>
      <c r="C144" s="290" t="s">
        <v>128</v>
      </c>
      <c r="D144" s="291"/>
    </row>
    <row r="145" spans="1:4" x14ac:dyDescent="0.3">
      <c r="A145" s="72">
        <v>43</v>
      </c>
      <c r="B145" s="73" t="s">
        <v>390</v>
      </c>
      <c r="C145" s="75" t="s">
        <v>128</v>
      </c>
      <c r="D145" s="292"/>
    </row>
    <row r="146" spans="1:4" x14ac:dyDescent="0.3">
      <c r="A146" s="289">
        <v>44</v>
      </c>
      <c r="B146" s="89" t="s">
        <v>441</v>
      </c>
      <c r="C146" s="290" t="s">
        <v>418</v>
      </c>
      <c r="D146" s="291"/>
    </row>
    <row r="147" spans="1:4" x14ac:dyDescent="0.3">
      <c r="A147" s="72">
        <v>45</v>
      </c>
      <c r="B147" s="73" t="s">
        <v>472</v>
      </c>
      <c r="C147" s="75" t="s">
        <v>418</v>
      </c>
      <c r="D147" s="292"/>
    </row>
    <row r="148" spans="1:4" x14ac:dyDescent="0.3">
      <c r="A148" s="289" t="s">
        <v>391</v>
      </c>
      <c r="B148" s="89" t="s">
        <v>478</v>
      </c>
      <c r="C148" s="290" t="s">
        <v>418</v>
      </c>
      <c r="D148" s="291"/>
    </row>
    <row r="149" spans="1:4" x14ac:dyDescent="0.3">
      <c r="A149" s="289">
        <v>49</v>
      </c>
      <c r="B149" s="89" t="s">
        <v>392</v>
      </c>
      <c r="C149" s="290" t="s">
        <v>128</v>
      </c>
      <c r="D149" s="291"/>
    </row>
    <row r="150" spans="1:4" x14ac:dyDescent="0.3">
      <c r="A150" s="72">
        <v>53</v>
      </c>
      <c r="B150" s="73" t="s">
        <v>439</v>
      </c>
      <c r="C150" s="75" t="s">
        <v>418</v>
      </c>
      <c r="D150" s="292"/>
    </row>
    <row r="151" spans="1:4" x14ac:dyDescent="0.3">
      <c r="A151" s="289" t="s">
        <v>415</v>
      </c>
      <c r="B151" s="89" t="s">
        <v>438</v>
      </c>
      <c r="C151" s="290" t="s">
        <v>418</v>
      </c>
      <c r="D151" s="291"/>
    </row>
    <row r="152" spans="1:4" x14ac:dyDescent="0.3">
      <c r="A152" s="72" t="s">
        <v>415</v>
      </c>
      <c r="B152" s="73" t="s">
        <v>479</v>
      </c>
      <c r="C152" s="75" t="s">
        <v>411</v>
      </c>
      <c r="D152" s="292"/>
    </row>
    <row r="153" spans="1:4" x14ac:dyDescent="0.3">
      <c r="A153" s="289" t="s">
        <v>415</v>
      </c>
      <c r="B153" s="89" t="s">
        <v>449</v>
      </c>
      <c r="C153" s="290" t="s">
        <v>411</v>
      </c>
      <c r="D153" s="291"/>
    </row>
    <row r="154" spans="1:4" x14ac:dyDescent="0.3">
      <c r="A154" s="286" t="s">
        <v>393</v>
      </c>
      <c r="B154" s="282" t="s">
        <v>394</v>
      </c>
      <c r="C154" s="287"/>
      <c r="D154" s="288"/>
    </row>
    <row r="155" spans="1:4" x14ac:dyDescent="0.3">
      <c r="A155" s="289">
        <v>69</v>
      </c>
      <c r="B155" s="89" t="s">
        <v>442</v>
      </c>
      <c r="C155" s="290" t="s">
        <v>285</v>
      </c>
      <c r="D155" s="291"/>
    </row>
    <row r="156" spans="1:4" x14ac:dyDescent="0.3">
      <c r="A156" s="72">
        <v>75</v>
      </c>
      <c r="B156" s="73" t="s">
        <v>428</v>
      </c>
      <c r="C156" s="75" t="s">
        <v>285</v>
      </c>
      <c r="D156" s="292"/>
    </row>
    <row r="157" spans="1:4" ht="28.8" x14ac:dyDescent="0.3">
      <c r="A157" s="289">
        <v>75</v>
      </c>
      <c r="B157" s="89" t="s">
        <v>427</v>
      </c>
      <c r="C157" s="290" t="s">
        <v>285</v>
      </c>
      <c r="D157" s="291"/>
    </row>
    <row r="158" spans="1:4" x14ac:dyDescent="0.3">
      <c r="A158" s="72" t="s">
        <v>415</v>
      </c>
      <c r="B158" s="73" t="s">
        <v>429</v>
      </c>
      <c r="C158" s="75" t="s">
        <v>285</v>
      </c>
      <c r="D158" s="292"/>
    </row>
    <row r="159" spans="1:4" ht="28.8" x14ac:dyDescent="0.3">
      <c r="A159" s="289"/>
      <c r="B159" s="89" t="s">
        <v>430</v>
      </c>
      <c r="C159" s="290" t="s">
        <v>285</v>
      </c>
      <c r="D159" s="291"/>
    </row>
    <row r="160" spans="1:4" x14ac:dyDescent="0.3">
      <c r="A160" s="72">
        <v>78</v>
      </c>
      <c r="B160" s="73" t="s">
        <v>450</v>
      </c>
      <c r="C160" s="75" t="s">
        <v>285</v>
      </c>
      <c r="D160" s="292"/>
    </row>
    <row r="161" spans="1:4" x14ac:dyDescent="0.3">
      <c r="A161" s="289">
        <v>82</v>
      </c>
      <c r="B161" s="89" t="s">
        <v>426</v>
      </c>
      <c r="C161" s="290" t="s">
        <v>156</v>
      </c>
      <c r="D161" s="291"/>
    </row>
    <row r="162" spans="1:4" x14ac:dyDescent="0.3">
      <c r="A162" s="286" t="s">
        <v>395</v>
      </c>
      <c r="B162" s="282" t="s">
        <v>396</v>
      </c>
      <c r="C162" s="287"/>
      <c r="D162" s="288"/>
    </row>
    <row r="163" spans="1:4" x14ac:dyDescent="0.3">
      <c r="A163" s="289">
        <v>54</v>
      </c>
      <c r="B163" s="89" t="s">
        <v>444</v>
      </c>
      <c r="C163" s="290" t="s">
        <v>416</v>
      </c>
      <c r="D163" s="291"/>
    </row>
    <row r="164" spans="1:4" x14ac:dyDescent="0.3">
      <c r="A164" s="72">
        <v>55</v>
      </c>
      <c r="B164" s="73" t="s">
        <v>397</v>
      </c>
      <c r="C164" s="75" t="s">
        <v>128</v>
      </c>
      <c r="D164" s="292"/>
    </row>
    <row r="165" spans="1:4" x14ac:dyDescent="0.3">
      <c r="A165" s="289" t="s">
        <v>398</v>
      </c>
      <c r="B165" s="89" t="s">
        <v>462</v>
      </c>
      <c r="C165" s="290" t="s">
        <v>418</v>
      </c>
      <c r="D165" s="291"/>
    </row>
    <row r="166" spans="1:4" x14ac:dyDescent="0.3">
      <c r="A166" s="72">
        <v>60</v>
      </c>
      <c r="B166" s="73" t="s">
        <v>399</v>
      </c>
      <c r="C166" s="75" t="s">
        <v>128</v>
      </c>
      <c r="D166" s="292"/>
    </row>
    <row r="167" spans="1:4" x14ac:dyDescent="0.3">
      <c r="A167" s="289">
        <v>61</v>
      </c>
      <c r="B167" s="89" t="s">
        <v>400</v>
      </c>
      <c r="C167" s="290" t="s">
        <v>128</v>
      </c>
      <c r="D167" s="291"/>
    </row>
    <row r="168" spans="1:4" x14ac:dyDescent="0.3">
      <c r="A168" s="72">
        <v>76</v>
      </c>
      <c r="B168" s="73" t="s">
        <v>401</v>
      </c>
      <c r="C168" s="75" t="s">
        <v>128</v>
      </c>
      <c r="D168" s="292"/>
    </row>
    <row r="169" spans="1:4" x14ac:dyDescent="0.3">
      <c r="A169" s="289" t="s">
        <v>415</v>
      </c>
      <c r="B169" s="89" t="s">
        <v>443</v>
      </c>
      <c r="C169" s="290" t="s">
        <v>128</v>
      </c>
      <c r="D169" s="291"/>
    </row>
    <row r="170" spans="1:4" x14ac:dyDescent="0.3">
      <c r="A170" s="286" t="s">
        <v>402</v>
      </c>
      <c r="B170" s="282" t="s">
        <v>403</v>
      </c>
      <c r="C170" s="287"/>
      <c r="D170" s="288"/>
    </row>
    <row r="171" spans="1:4" x14ac:dyDescent="0.3">
      <c r="A171" s="289">
        <v>56</v>
      </c>
      <c r="B171" s="89" t="s">
        <v>463</v>
      </c>
      <c r="C171" s="290" t="s">
        <v>418</v>
      </c>
      <c r="D171" s="291"/>
    </row>
    <row r="172" spans="1:4" x14ac:dyDescent="0.3">
      <c r="A172" s="72" t="s">
        <v>404</v>
      </c>
      <c r="B172" s="73" t="s">
        <v>405</v>
      </c>
      <c r="C172" s="75" t="s">
        <v>128</v>
      </c>
      <c r="D172" s="292"/>
    </row>
    <row r="173" spans="1:4" x14ac:dyDescent="0.3">
      <c r="A173" s="289">
        <v>80</v>
      </c>
      <c r="B173" s="89" t="s">
        <v>406</v>
      </c>
      <c r="C173" s="290" t="s">
        <v>416</v>
      </c>
      <c r="D173" s="291"/>
    </row>
    <row r="174" spans="1:4" x14ac:dyDescent="0.3">
      <c r="A174" s="72">
        <v>70</v>
      </c>
      <c r="B174" s="73" t="s">
        <v>407</v>
      </c>
      <c r="C174" s="75" t="s">
        <v>128</v>
      </c>
      <c r="D174" s="292"/>
    </row>
    <row r="175" spans="1:4" ht="15" thickBot="1" x14ac:dyDescent="0.35">
      <c r="A175" s="293" t="s">
        <v>415</v>
      </c>
      <c r="B175" s="294" t="s">
        <v>448</v>
      </c>
      <c r="C175" s="295" t="s">
        <v>285</v>
      </c>
      <c r="D175" s="296"/>
    </row>
    <row r="177" spans="1:1" x14ac:dyDescent="0.3">
      <c r="A177" s="56" t="s">
        <v>222</v>
      </c>
    </row>
  </sheetData>
  <mergeCells count="3">
    <mergeCell ref="A1:D1"/>
    <mergeCell ref="A2:D2"/>
    <mergeCell ref="A89:D89"/>
  </mergeCells>
  <phoneticPr fontId="10" type="noConversion"/>
  <printOptions horizontalCentered="1" verticalCentered="1"/>
  <pageMargins left="0.23622047244094491" right="0.23622047244094491" top="0.74803149606299213" bottom="0.74803149606299213" header="0.31496062992125984" footer="0.31496062992125984"/>
  <pageSetup paperSize="9" scale="83" fitToHeight="0" orientation="portrait" r:id="rId1"/>
  <headerFooter>
    <oddHeader xml:space="preserve">&amp;L&amp;G&amp;C&amp;"Calibri,Gras"&amp;12&amp;K03+000Travaux de curage, de désamiantage et de déconstruction de l'ex-site SANOFI
&amp;"Calibri,Normal"&amp;10 &amp;K92D0503, digue d'Alfortville - 94 140 ALFORTVILLE&amp;"Calibri,Gras"&amp;12&amp;K03+000
</oddHeader>
    <oddFooter>&amp;LIDFP250203&amp;C&amp;"Calibri,Normal"DPGF_BPU_DQE_Récap - Indice D &amp;R&amp;"Calibri,Normal"&amp;P/&amp;N</oddFooter>
  </headerFooter>
  <rowBreaks count="4" manualBreakCount="4">
    <brk id="23" max="3" man="1"/>
    <brk id="55" max="3" man="1"/>
    <brk id="76" max="3" man="1"/>
    <brk id="116" max="3" man="1"/>
  </rowBreaks>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A8FFD-71DC-4BD3-9172-6AF5AC398CC1}">
  <sheetPr>
    <pageSetUpPr fitToPage="1"/>
  </sheetPr>
  <dimension ref="A1:M187"/>
  <sheetViews>
    <sheetView tabSelected="1" view="pageBreakPreview" topLeftCell="A138" zoomScale="85" zoomScaleNormal="85" zoomScaleSheetLayoutView="85" zoomScalePageLayoutView="70" workbookViewId="0">
      <selection activeCell="B88" sqref="B88"/>
    </sheetView>
  </sheetViews>
  <sheetFormatPr baseColWidth="10" defaultRowHeight="14.4" x14ac:dyDescent="0.3"/>
  <cols>
    <col min="1" max="1" width="16.5546875" style="1" customWidth="1"/>
    <col min="2" max="2" width="95.44140625" style="16" customWidth="1"/>
    <col min="3" max="3" width="8.6640625" style="1" customWidth="1"/>
    <col min="4" max="5" width="17.5546875" style="1" customWidth="1"/>
    <col min="6" max="6" width="25.5546875" style="1" bestFit="1" customWidth="1"/>
    <col min="7" max="8" width="12.6640625" style="1" bestFit="1" customWidth="1"/>
    <col min="9" max="257" width="11.44140625" style="1"/>
    <col min="258" max="258" width="88.6640625" style="1" bestFit="1" customWidth="1"/>
    <col min="259" max="259" width="8.6640625" style="1" customWidth="1"/>
    <col min="260" max="260" width="11.33203125" style="1" customWidth="1"/>
    <col min="261" max="261" width="13.6640625" style="1" bestFit="1" customWidth="1"/>
    <col min="262" max="262" width="17.33203125" style="1" bestFit="1" customWidth="1"/>
    <col min="263" max="263" width="12.6640625" style="1" bestFit="1" customWidth="1"/>
    <col min="264" max="513" width="11.44140625" style="1"/>
    <col min="514" max="514" width="88.6640625" style="1" bestFit="1" customWidth="1"/>
    <col min="515" max="515" width="8.6640625" style="1" customWidth="1"/>
    <col min="516" max="516" width="11.33203125" style="1" customWidth="1"/>
    <col min="517" max="517" width="13.6640625" style="1" bestFit="1" customWidth="1"/>
    <col min="518" max="518" width="17.33203125" style="1" bestFit="1" customWidth="1"/>
    <col min="519" max="519" width="12.6640625" style="1" bestFit="1" customWidth="1"/>
    <col min="520" max="769" width="11.44140625" style="1"/>
    <col min="770" max="770" width="88.6640625" style="1" bestFit="1" customWidth="1"/>
    <col min="771" max="771" width="8.6640625" style="1" customWidth="1"/>
    <col min="772" max="772" width="11.33203125" style="1" customWidth="1"/>
    <col min="773" max="773" width="13.6640625" style="1" bestFit="1" customWidth="1"/>
    <col min="774" max="774" width="17.33203125" style="1" bestFit="1" customWidth="1"/>
    <col min="775" max="775" width="12.6640625" style="1" bestFit="1" customWidth="1"/>
    <col min="776" max="1025" width="11.44140625" style="1"/>
    <col min="1026" max="1026" width="88.6640625" style="1" bestFit="1" customWidth="1"/>
    <col min="1027" max="1027" width="8.6640625" style="1" customWidth="1"/>
    <col min="1028" max="1028" width="11.33203125" style="1" customWidth="1"/>
    <col min="1029" max="1029" width="13.6640625" style="1" bestFit="1" customWidth="1"/>
    <col min="1030" max="1030" width="17.33203125" style="1" bestFit="1" customWidth="1"/>
    <col min="1031" max="1031" width="12.6640625" style="1" bestFit="1" customWidth="1"/>
    <col min="1032" max="1281" width="11.44140625" style="1"/>
    <col min="1282" max="1282" width="88.6640625" style="1" bestFit="1" customWidth="1"/>
    <col min="1283" max="1283" width="8.6640625" style="1" customWidth="1"/>
    <col min="1284" max="1284" width="11.33203125" style="1" customWidth="1"/>
    <col min="1285" max="1285" width="13.6640625" style="1" bestFit="1" customWidth="1"/>
    <col min="1286" max="1286" width="17.33203125" style="1" bestFit="1" customWidth="1"/>
    <col min="1287" max="1287" width="12.6640625" style="1" bestFit="1" customWidth="1"/>
    <col min="1288" max="1537" width="11.44140625" style="1"/>
    <col min="1538" max="1538" width="88.6640625" style="1" bestFit="1" customWidth="1"/>
    <col min="1539" max="1539" width="8.6640625" style="1" customWidth="1"/>
    <col min="1540" max="1540" width="11.33203125" style="1" customWidth="1"/>
    <col min="1541" max="1541" width="13.6640625" style="1" bestFit="1" customWidth="1"/>
    <col min="1542" max="1542" width="17.33203125" style="1" bestFit="1" customWidth="1"/>
    <col min="1543" max="1543" width="12.6640625" style="1" bestFit="1" customWidth="1"/>
    <col min="1544" max="1793" width="11.44140625" style="1"/>
    <col min="1794" max="1794" width="88.6640625" style="1" bestFit="1" customWidth="1"/>
    <col min="1795" max="1795" width="8.6640625" style="1" customWidth="1"/>
    <col min="1796" max="1796" width="11.33203125" style="1" customWidth="1"/>
    <col min="1797" max="1797" width="13.6640625" style="1" bestFit="1" customWidth="1"/>
    <col min="1798" max="1798" width="17.33203125" style="1" bestFit="1" customWidth="1"/>
    <col min="1799" max="1799" width="12.6640625" style="1" bestFit="1" customWidth="1"/>
    <col min="1800" max="2049" width="11.44140625" style="1"/>
    <col min="2050" max="2050" width="88.6640625" style="1" bestFit="1" customWidth="1"/>
    <col min="2051" max="2051" width="8.6640625" style="1" customWidth="1"/>
    <col min="2052" max="2052" width="11.33203125" style="1" customWidth="1"/>
    <col min="2053" max="2053" width="13.6640625" style="1" bestFit="1" customWidth="1"/>
    <col min="2054" max="2054" width="17.33203125" style="1" bestFit="1" customWidth="1"/>
    <col min="2055" max="2055" width="12.6640625" style="1" bestFit="1" customWidth="1"/>
    <col min="2056" max="2305" width="11.44140625" style="1"/>
    <col min="2306" max="2306" width="88.6640625" style="1" bestFit="1" customWidth="1"/>
    <col min="2307" max="2307" width="8.6640625" style="1" customWidth="1"/>
    <col min="2308" max="2308" width="11.33203125" style="1" customWidth="1"/>
    <col min="2309" max="2309" width="13.6640625" style="1" bestFit="1" customWidth="1"/>
    <col min="2310" max="2310" width="17.33203125" style="1" bestFit="1" customWidth="1"/>
    <col min="2311" max="2311" width="12.6640625" style="1" bestFit="1" customWidth="1"/>
    <col min="2312" max="2561" width="11.44140625" style="1"/>
    <col min="2562" max="2562" width="88.6640625" style="1" bestFit="1" customWidth="1"/>
    <col min="2563" max="2563" width="8.6640625" style="1" customWidth="1"/>
    <col min="2564" max="2564" width="11.33203125" style="1" customWidth="1"/>
    <col min="2565" max="2565" width="13.6640625" style="1" bestFit="1" customWidth="1"/>
    <col min="2566" max="2566" width="17.33203125" style="1" bestFit="1" customWidth="1"/>
    <col min="2567" max="2567" width="12.6640625" style="1" bestFit="1" customWidth="1"/>
    <col min="2568" max="2817" width="11.44140625" style="1"/>
    <col min="2818" max="2818" width="88.6640625" style="1" bestFit="1" customWidth="1"/>
    <col min="2819" max="2819" width="8.6640625" style="1" customWidth="1"/>
    <col min="2820" max="2820" width="11.33203125" style="1" customWidth="1"/>
    <col min="2821" max="2821" width="13.6640625" style="1" bestFit="1" customWidth="1"/>
    <col min="2822" max="2822" width="17.33203125" style="1" bestFit="1" customWidth="1"/>
    <col min="2823" max="2823" width="12.6640625" style="1" bestFit="1" customWidth="1"/>
    <col min="2824" max="3073" width="11.44140625" style="1"/>
    <col min="3074" max="3074" width="88.6640625" style="1" bestFit="1" customWidth="1"/>
    <col min="3075" max="3075" width="8.6640625" style="1" customWidth="1"/>
    <col min="3076" max="3076" width="11.33203125" style="1" customWidth="1"/>
    <col min="3077" max="3077" width="13.6640625" style="1" bestFit="1" customWidth="1"/>
    <col min="3078" max="3078" width="17.33203125" style="1" bestFit="1" customWidth="1"/>
    <col min="3079" max="3079" width="12.6640625" style="1" bestFit="1" customWidth="1"/>
    <col min="3080" max="3329" width="11.44140625" style="1"/>
    <col min="3330" max="3330" width="88.6640625" style="1" bestFit="1" customWidth="1"/>
    <col min="3331" max="3331" width="8.6640625" style="1" customWidth="1"/>
    <col min="3332" max="3332" width="11.33203125" style="1" customWidth="1"/>
    <col min="3333" max="3333" width="13.6640625" style="1" bestFit="1" customWidth="1"/>
    <col min="3334" max="3334" width="17.33203125" style="1" bestFit="1" customWidth="1"/>
    <col min="3335" max="3335" width="12.6640625" style="1" bestFit="1" customWidth="1"/>
    <col min="3336" max="3585" width="11.44140625" style="1"/>
    <col min="3586" max="3586" width="88.6640625" style="1" bestFit="1" customWidth="1"/>
    <col min="3587" max="3587" width="8.6640625" style="1" customWidth="1"/>
    <col min="3588" max="3588" width="11.33203125" style="1" customWidth="1"/>
    <col min="3589" max="3589" width="13.6640625" style="1" bestFit="1" customWidth="1"/>
    <col min="3590" max="3590" width="17.33203125" style="1" bestFit="1" customWidth="1"/>
    <col min="3591" max="3591" width="12.6640625" style="1" bestFit="1" customWidth="1"/>
    <col min="3592" max="3841" width="11.44140625" style="1"/>
    <col min="3842" max="3842" width="88.6640625" style="1" bestFit="1" customWidth="1"/>
    <col min="3843" max="3843" width="8.6640625" style="1" customWidth="1"/>
    <col min="3844" max="3844" width="11.33203125" style="1" customWidth="1"/>
    <col min="3845" max="3845" width="13.6640625" style="1" bestFit="1" customWidth="1"/>
    <col min="3846" max="3846" width="17.33203125" style="1" bestFit="1" customWidth="1"/>
    <col min="3847" max="3847" width="12.6640625" style="1" bestFit="1" customWidth="1"/>
    <col min="3848" max="4097" width="11.44140625" style="1"/>
    <col min="4098" max="4098" width="88.6640625" style="1" bestFit="1" customWidth="1"/>
    <col min="4099" max="4099" width="8.6640625" style="1" customWidth="1"/>
    <col min="4100" max="4100" width="11.33203125" style="1" customWidth="1"/>
    <col min="4101" max="4101" width="13.6640625" style="1" bestFit="1" customWidth="1"/>
    <col min="4102" max="4102" width="17.33203125" style="1" bestFit="1" customWidth="1"/>
    <col min="4103" max="4103" width="12.6640625" style="1" bestFit="1" customWidth="1"/>
    <col min="4104" max="4353" width="11.44140625" style="1"/>
    <col min="4354" max="4354" width="88.6640625" style="1" bestFit="1" customWidth="1"/>
    <col min="4355" max="4355" width="8.6640625" style="1" customWidth="1"/>
    <col min="4356" max="4356" width="11.33203125" style="1" customWidth="1"/>
    <col min="4357" max="4357" width="13.6640625" style="1" bestFit="1" customWidth="1"/>
    <col min="4358" max="4358" width="17.33203125" style="1" bestFit="1" customWidth="1"/>
    <col min="4359" max="4359" width="12.6640625" style="1" bestFit="1" customWidth="1"/>
    <col min="4360" max="4609" width="11.44140625" style="1"/>
    <col min="4610" max="4610" width="88.6640625" style="1" bestFit="1" customWidth="1"/>
    <col min="4611" max="4611" width="8.6640625" style="1" customWidth="1"/>
    <col min="4612" max="4612" width="11.33203125" style="1" customWidth="1"/>
    <col min="4613" max="4613" width="13.6640625" style="1" bestFit="1" customWidth="1"/>
    <col min="4614" max="4614" width="17.33203125" style="1" bestFit="1" customWidth="1"/>
    <col min="4615" max="4615" width="12.6640625" style="1" bestFit="1" customWidth="1"/>
    <col min="4616" max="4865" width="11.44140625" style="1"/>
    <col min="4866" max="4866" width="88.6640625" style="1" bestFit="1" customWidth="1"/>
    <col min="4867" max="4867" width="8.6640625" style="1" customWidth="1"/>
    <col min="4868" max="4868" width="11.33203125" style="1" customWidth="1"/>
    <col min="4869" max="4869" width="13.6640625" style="1" bestFit="1" customWidth="1"/>
    <col min="4870" max="4870" width="17.33203125" style="1" bestFit="1" customWidth="1"/>
    <col min="4871" max="4871" width="12.6640625" style="1" bestFit="1" customWidth="1"/>
    <col min="4872" max="5121" width="11.44140625" style="1"/>
    <col min="5122" max="5122" width="88.6640625" style="1" bestFit="1" customWidth="1"/>
    <col min="5123" max="5123" width="8.6640625" style="1" customWidth="1"/>
    <col min="5124" max="5124" width="11.33203125" style="1" customWidth="1"/>
    <col min="5125" max="5125" width="13.6640625" style="1" bestFit="1" customWidth="1"/>
    <col min="5126" max="5126" width="17.33203125" style="1" bestFit="1" customWidth="1"/>
    <col min="5127" max="5127" width="12.6640625" style="1" bestFit="1" customWidth="1"/>
    <col min="5128" max="5377" width="11.44140625" style="1"/>
    <col min="5378" max="5378" width="88.6640625" style="1" bestFit="1" customWidth="1"/>
    <col min="5379" max="5379" width="8.6640625" style="1" customWidth="1"/>
    <col min="5380" max="5380" width="11.33203125" style="1" customWidth="1"/>
    <col min="5381" max="5381" width="13.6640625" style="1" bestFit="1" customWidth="1"/>
    <col min="5382" max="5382" width="17.33203125" style="1" bestFit="1" customWidth="1"/>
    <col min="5383" max="5383" width="12.6640625" style="1" bestFit="1" customWidth="1"/>
    <col min="5384" max="5633" width="11.44140625" style="1"/>
    <col min="5634" max="5634" width="88.6640625" style="1" bestFit="1" customWidth="1"/>
    <col min="5635" max="5635" width="8.6640625" style="1" customWidth="1"/>
    <col min="5636" max="5636" width="11.33203125" style="1" customWidth="1"/>
    <col min="5637" max="5637" width="13.6640625" style="1" bestFit="1" customWidth="1"/>
    <col min="5638" max="5638" width="17.33203125" style="1" bestFit="1" customWidth="1"/>
    <col min="5639" max="5639" width="12.6640625" style="1" bestFit="1" customWidth="1"/>
    <col min="5640" max="5889" width="11.44140625" style="1"/>
    <col min="5890" max="5890" width="88.6640625" style="1" bestFit="1" customWidth="1"/>
    <col min="5891" max="5891" width="8.6640625" style="1" customWidth="1"/>
    <col min="5892" max="5892" width="11.33203125" style="1" customWidth="1"/>
    <col min="5893" max="5893" width="13.6640625" style="1" bestFit="1" customWidth="1"/>
    <col min="5894" max="5894" width="17.33203125" style="1" bestFit="1" customWidth="1"/>
    <col min="5895" max="5895" width="12.6640625" style="1" bestFit="1" customWidth="1"/>
    <col min="5896" max="6145" width="11.44140625" style="1"/>
    <col min="6146" max="6146" width="88.6640625" style="1" bestFit="1" customWidth="1"/>
    <col min="6147" max="6147" width="8.6640625" style="1" customWidth="1"/>
    <col min="6148" max="6148" width="11.33203125" style="1" customWidth="1"/>
    <col min="6149" max="6149" width="13.6640625" style="1" bestFit="1" customWidth="1"/>
    <col min="6150" max="6150" width="17.33203125" style="1" bestFit="1" customWidth="1"/>
    <col min="6151" max="6151" width="12.6640625" style="1" bestFit="1" customWidth="1"/>
    <col min="6152" max="6401" width="11.44140625" style="1"/>
    <col min="6402" max="6402" width="88.6640625" style="1" bestFit="1" customWidth="1"/>
    <col min="6403" max="6403" width="8.6640625" style="1" customWidth="1"/>
    <col min="6404" max="6404" width="11.33203125" style="1" customWidth="1"/>
    <col min="6405" max="6405" width="13.6640625" style="1" bestFit="1" customWidth="1"/>
    <col min="6406" max="6406" width="17.33203125" style="1" bestFit="1" customWidth="1"/>
    <col min="6407" max="6407" width="12.6640625" style="1" bestFit="1" customWidth="1"/>
    <col min="6408" max="6657" width="11.44140625" style="1"/>
    <col min="6658" max="6658" width="88.6640625" style="1" bestFit="1" customWidth="1"/>
    <col min="6659" max="6659" width="8.6640625" style="1" customWidth="1"/>
    <col min="6660" max="6660" width="11.33203125" style="1" customWidth="1"/>
    <col min="6661" max="6661" width="13.6640625" style="1" bestFit="1" customWidth="1"/>
    <col min="6662" max="6662" width="17.33203125" style="1" bestFit="1" customWidth="1"/>
    <col min="6663" max="6663" width="12.6640625" style="1" bestFit="1" customWidth="1"/>
    <col min="6664" max="6913" width="11.44140625" style="1"/>
    <col min="6914" max="6914" width="88.6640625" style="1" bestFit="1" customWidth="1"/>
    <col min="6915" max="6915" width="8.6640625" style="1" customWidth="1"/>
    <col min="6916" max="6916" width="11.33203125" style="1" customWidth="1"/>
    <col min="6917" max="6917" width="13.6640625" style="1" bestFit="1" customWidth="1"/>
    <col min="6918" max="6918" width="17.33203125" style="1" bestFit="1" customWidth="1"/>
    <col min="6919" max="6919" width="12.6640625" style="1" bestFit="1" customWidth="1"/>
    <col min="6920" max="7169" width="11.44140625" style="1"/>
    <col min="7170" max="7170" width="88.6640625" style="1" bestFit="1" customWidth="1"/>
    <col min="7171" max="7171" width="8.6640625" style="1" customWidth="1"/>
    <col min="7172" max="7172" width="11.33203125" style="1" customWidth="1"/>
    <col min="7173" max="7173" width="13.6640625" style="1" bestFit="1" customWidth="1"/>
    <col min="7174" max="7174" width="17.33203125" style="1" bestFit="1" customWidth="1"/>
    <col min="7175" max="7175" width="12.6640625" style="1" bestFit="1" customWidth="1"/>
    <col min="7176" max="7425" width="11.44140625" style="1"/>
    <col min="7426" max="7426" width="88.6640625" style="1" bestFit="1" customWidth="1"/>
    <col min="7427" max="7427" width="8.6640625" style="1" customWidth="1"/>
    <col min="7428" max="7428" width="11.33203125" style="1" customWidth="1"/>
    <col min="7429" max="7429" width="13.6640625" style="1" bestFit="1" customWidth="1"/>
    <col min="7430" max="7430" width="17.33203125" style="1" bestFit="1" customWidth="1"/>
    <col min="7431" max="7431" width="12.6640625" style="1" bestFit="1" customWidth="1"/>
    <col min="7432" max="7681" width="11.44140625" style="1"/>
    <col min="7682" max="7682" width="88.6640625" style="1" bestFit="1" customWidth="1"/>
    <col min="7683" max="7683" width="8.6640625" style="1" customWidth="1"/>
    <col min="7684" max="7684" width="11.33203125" style="1" customWidth="1"/>
    <col min="7685" max="7685" width="13.6640625" style="1" bestFit="1" customWidth="1"/>
    <col min="7686" max="7686" width="17.33203125" style="1" bestFit="1" customWidth="1"/>
    <col min="7687" max="7687" width="12.6640625" style="1" bestFit="1" customWidth="1"/>
    <col min="7688" max="7937" width="11.44140625" style="1"/>
    <col min="7938" max="7938" width="88.6640625" style="1" bestFit="1" customWidth="1"/>
    <col min="7939" max="7939" width="8.6640625" style="1" customWidth="1"/>
    <col min="7940" max="7940" width="11.33203125" style="1" customWidth="1"/>
    <col min="7941" max="7941" width="13.6640625" style="1" bestFit="1" customWidth="1"/>
    <col min="7942" max="7942" width="17.33203125" style="1" bestFit="1" customWidth="1"/>
    <col min="7943" max="7943" width="12.6640625" style="1" bestFit="1" customWidth="1"/>
    <col min="7944" max="8193" width="11.44140625" style="1"/>
    <col min="8194" max="8194" width="88.6640625" style="1" bestFit="1" customWidth="1"/>
    <col min="8195" max="8195" width="8.6640625" style="1" customWidth="1"/>
    <col min="8196" max="8196" width="11.33203125" style="1" customWidth="1"/>
    <col min="8197" max="8197" width="13.6640625" style="1" bestFit="1" customWidth="1"/>
    <col min="8198" max="8198" width="17.33203125" style="1" bestFit="1" customWidth="1"/>
    <col min="8199" max="8199" width="12.6640625" style="1" bestFit="1" customWidth="1"/>
    <col min="8200" max="8449" width="11.44140625" style="1"/>
    <col min="8450" max="8450" width="88.6640625" style="1" bestFit="1" customWidth="1"/>
    <col min="8451" max="8451" width="8.6640625" style="1" customWidth="1"/>
    <col min="8452" max="8452" width="11.33203125" style="1" customWidth="1"/>
    <col min="8453" max="8453" width="13.6640625" style="1" bestFit="1" customWidth="1"/>
    <col min="8454" max="8454" width="17.33203125" style="1" bestFit="1" customWidth="1"/>
    <col min="8455" max="8455" width="12.6640625" style="1" bestFit="1" customWidth="1"/>
    <col min="8456" max="8705" width="11.44140625" style="1"/>
    <col min="8706" max="8706" width="88.6640625" style="1" bestFit="1" customWidth="1"/>
    <col min="8707" max="8707" width="8.6640625" style="1" customWidth="1"/>
    <col min="8708" max="8708" width="11.33203125" style="1" customWidth="1"/>
    <col min="8709" max="8709" width="13.6640625" style="1" bestFit="1" customWidth="1"/>
    <col min="8710" max="8710" width="17.33203125" style="1" bestFit="1" customWidth="1"/>
    <col min="8711" max="8711" width="12.6640625" style="1" bestFit="1" customWidth="1"/>
    <col min="8712" max="8961" width="11.44140625" style="1"/>
    <col min="8962" max="8962" width="88.6640625" style="1" bestFit="1" customWidth="1"/>
    <col min="8963" max="8963" width="8.6640625" style="1" customWidth="1"/>
    <col min="8964" max="8964" width="11.33203125" style="1" customWidth="1"/>
    <col min="8965" max="8965" width="13.6640625" style="1" bestFit="1" customWidth="1"/>
    <col min="8966" max="8966" width="17.33203125" style="1" bestFit="1" customWidth="1"/>
    <col min="8967" max="8967" width="12.6640625" style="1" bestFit="1" customWidth="1"/>
    <col min="8968" max="9217" width="11.44140625" style="1"/>
    <col min="9218" max="9218" width="88.6640625" style="1" bestFit="1" customWidth="1"/>
    <col min="9219" max="9219" width="8.6640625" style="1" customWidth="1"/>
    <col min="9220" max="9220" width="11.33203125" style="1" customWidth="1"/>
    <col min="9221" max="9221" width="13.6640625" style="1" bestFit="1" customWidth="1"/>
    <col min="9222" max="9222" width="17.33203125" style="1" bestFit="1" customWidth="1"/>
    <col min="9223" max="9223" width="12.6640625" style="1" bestFit="1" customWidth="1"/>
    <col min="9224" max="9473" width="11.44140625" style="1"/>
    <col min="9474" max="9474" width="88.6640625" style="1" bestFit="1" customWidth="1"/>
    <col min="9475" max="9475" width="8.6640625" style="1" customWidth="1"/>
    <col min="9476" max="9476" width="11.33203125" style="1" customWidth="1"/>
    <col min="9477" max="9477" width="13.6640625" style="1" bestFit="1" customWidth="1"/>
    <col min="9478" max="9478" width="17.33203125" style="1" bestFit="1" customWidth="1"/>
    <col min="9479" max="9479" width="12.6640625" style="1" bestFit="1" customWidth="1"/>
    <col min="9480" max="9729" width="11.44140625" style="1"/>
    <col min="9730" max="9730" width="88.6640625" style="1" bestFit="1" customWidth="1"/>
    <col min="9731" max="9731" width="8.6640625" style="1" customWidth="1"/>
    <col min="9732" max="9732" width="11.33203125" style="1" customWidth="1"/>
    <col min="9733" max="9733" width="13.6640625" style="1" bestFit="1" customWidth="1"/>
    <col min="9734" max="9734" width="17.33203125" style="1" bestFit="1" customWidth="1"/>
    <col min="9735" max="9735" width="12.6640625" style="1" bestFit="1" customWidth="1"/>
    <col min="9736" max="9985" width="11.44140625" style="1"/>
    <col min="9986" max="9986" width="88.6640625" style="1" bestFit="1" customWidth="1"/>
    <col min="9987" max="9987" width="8.6640625" style="1" customWidth="1"/>
    <col min="9988" max="9988" width="11.33203125" style="1" customWidth="1"/>
    <col min="9989" max="9989" width="13.6640625" style="1" bestFit="1" customWidth="1"/>
    <col min="9990" max="9990" width="17.33203125" style="1" bestFit="1" customWidth="1"/>
    <col min="9991" max="9991" width="12.6640625" style="1" bestFit="1" customWidth="1"/>
    <col min="9992" max="10241" width="11.44140625" style="1"/>
    <col min="10242" max="10242" width="88.6640625" style="1" bestFit="1" customWidth="1"/>
    <col min="10243" max="10243" width="8.6640625" style="1" customWidth="1"/>
    <col min="10244" max="10244" width="11.33203125" style="1" customWidth="1"/>
    <col min="10245" max="10245" width="13.6640625" style="1" bestFit="1" customWidth="1"/>
    <col min="10246" max="10246" width="17.33203125" style="1" bestFit="1" customWidth="1"/>
    <col min="10247" max="10247" width="12.6640625" style="1" bestFit="1" customWidth="1"/>
    <col min="10248" max="10497" width="11.44140625" style="1"/>
    <col min="10498" max="10498" width="88.6640625" style="1" bestFit="1" customWidth="1"/>
    <col min="10499" max="10499" width="8.6640625" style="1" customWidth="1"/>
    <col min="10500" max="10500" width="11.33203125" style="1" customWidth="1"/>
    <col min="10501" max="10501" width="13.6640625" style="1" bestFit="1" customWidth="1"/>
    <col min="10502" max="10502" width="17.33203125" style="1" bestFit="1" customWidth="1"/>
    <col min="10503" max="10503" width="12.6640625" style="1" bestFit="1" customWidth="1"/>
    <col min="10504" max="10753" width="11.44140625" style="1"/>
    <col min="10754" max="10754" width="88.6640625" style="1" bestFit="1" customWidth="1"/>
    <col min="10755" max="10755" width="8.6640625" style="1" customWidth="1"/>
    <col min="10756" max="10756" width="11.33203125" style="1" customWidth="1"/>
    <col min="10757" max="10757" width="13.6640625" style="1" bestFit="1" customWidth="1"/>
    <col min="10758" max="10758" width="17.33203125" style="1" bestFit="1" customWidth="1"/>
    <col min="10759" max="10759" width="12.6640625" style="1" bestFit="1" customWidth="1"/>
    <col min="10760" max="11009" width="11.44140625" style="1"/>
    <col min="11010" max="11010" width="88.6640625" style="1" bestFit="1" customWidth="1"/>
    <col min="11011" max="11011" width="8.6640625" style="1" customWidth="1"/>
    <col min="11012" max="11012" width="11.33203125" style="1" customWidth="1"/>
    <col min="11013" max="11013" width="13.6640625" style="1" bestFit="1" customWidth="1"/>
    <col min="11014" max="11014" width="17.33203125" style="1" bestFit="1" customWidth="1"/>
    <col min="11015" max="11015" width="12.6640625" style="1" bestFit="1" customWidth="1"/>
    <col min="11016" max="11265" width="11.44140625" style="1"/>
    <col min="11266" max="11266" width="88.6640625" style="1" bestFit="1" customWidth="1"/>
    <col min="11267" max="11267" width="8.6640625" style="1" customWidth="1"/>
    <col min="11268" max="11268" width="11.33203125" style="1" customWidth="1"/>
    <col min="11269" max="11269" width="13.6640625" style="1" bestFit="1" customWidth="1"/>
    <col min="11270" max="11270" width="17.33203125" style="1" bestFit="1" customWidth="1"/>
    <col min="11271" max="11271" width="12.6640625" style="1" bestFit="1" customWidth="1"/>
    <col min="11272" max="11521" width="11.44140625" style="1"/>
    <col min="11522" max="11522" width="88.6640625" style="1" bestFit="1" customWidth="1"/>
    <col min="11523" max="11523" width="8.6640625" style="1" customWidth="1"/>
    <col min="11524" max="11524" width="11.33203125" style="1" customWidth="1"/>
    <col min="11525" max="11525" width="13.6640625" style="1" bestFit="1" customWidth="1"/>
    <col min="11526" max="11526" width="17.33203125" style="1" bestFit="1" customWidth="1"/>
    <col min="11527" max="11527" width="12.6640625" style="1" bestFit="1" customWidth="1"/>
    <col min="11528" max="11777" width="11.44140625" style="1"/>
    <col min="11778" max="11778" width="88.6640625" style="1" bestFit="1" customWidth="1"/>
    <col min="11779" max="11779" width="8.6640625" style="1" customWidth="1"/>
    <col min="11780" max="11780" width="11.33203125" style="1" customWidth="1"/>
    <col min="11781" max="11781" width="13.6640625" style="1" bestFit="1" customWidth="1"/>
    <col min="11782" max="11782" width="17.33203125" style="1" bestFit="1" customWidth="1"/>
    <col min="11783" max="11783" width="12.6640625" style="1" bestFit="1" customWidth="1"/>
    <col min="11784" max="12033" width="11.44140625" style="1"/>
    <col min="12034" max="12034" width="88.6640625" style="1" bestFit="1" customWidth="1"/>
    <col min="12035" max="12035" width="8.6640625" style="1" customWidth="1"/>
    <col min="12036" max="12036" width="11.33203125" style="1" customWidth="1"/>
    <col min="12037" max="12037" width="13.6640625" style="1" bestFit="1" customWidth="1"/>
    <col min="12038" max="12038" width="17.33203125" style="1" bestFit="1" customWidth="1"/>
    <col min="12039" max="12039" width="12.6640625" style="1" bestFit="1" customWidth="1"/>
    <col min="12040" max="12289" width="11.44140625" style="1"/>
    <col min="12290" max="12290" width="88.6640625" style="1" bestFit="1" customWidth="1"/>
    <col min="12291" max="12291" width="8.6640625" style="1" customWidth="1"/>
    <col min="12292" max="12292" width="11.33203125" style="1" customWidth="1"/>
    <col min="12293" max="12293" width="13.6640625" style="1" bestFit="1" customWidth="1"/>
    <col min="12294" max="12294" width="17.33203125" style="1" bestFit="1" customWidth="1"/>
    <col min="12295" max="12295" width="12.6640625" style="1" bestFit="1" customWidth="1"/>
    <col min="12296" max="12545" width="11.44140625" style="1"/>
    <col min="12546" max="12546" width="88.6640625" style="1" bestFit="1" customWidth="1"/>
    <col min="12547" max="12547" width="8.6640625" style="1" customWidth="1"/>
    <col min="12548" max="12548" width="11.33203125" style="1" customWidth="1"/>
    <col min="12549" max="12549" width="13.6640625" style="1" bestFit="1" customWidth="1"/>
    <col min="12550" max="12550" width="17.33203125" style="1" bestFit="1" customWidth="1"/>
    <col min="12551" max="12551" width="12.6640625" style="1" bestFit="1" customWidth="1"/>
    <col min="12552" max="12801" width="11.44140625" style="1"/>
    <col min="12802" max="12802" width="88.6640625" style="1" bestFit="1" customWidth="1"/>
    <col min="12803" max="12803" width="8.6640625" style="1" customWidth="1"/>
    <col min="12804" max="12804" width="11.33203125" style="1" customWidth="1"/>
    <col min="12805" max="12805" width="13.6640625" style="1" bestFit="1" customWidth="1"/>
    <col min="12806" max="12806" width="17.33203125" style="1" bestFit="1" customWidth="1"/>
    <col min="12807" max="12807" width="12.6640625" style="1" bestFit="1" customWidth="1"/>
    <col min="12808" max="13057" width="11.44140625" style="1"/>
    <col min="13058" max="13058" width="88.6640625" style="1" bestFit="1" customWidth="1"/>
    <col min="13059" max="13059" width="8.6640625" style="1" customWidth="1"/>
    <col min="13060" max="13060" width="11.33203125" style="1" customWidth="1"/>
    <col min="13061" max="13061" width="13.6640625" style="1" bestFit="1" customWidth="1"/>
    <col min="13062" max="13062" width="17.33203125" style="1" bestFit="1" customWidth="1"/>
    <col min="13063" max="13063" width="12.6640625" style="1" bestFit="1" customWidth="1"/>
    <col min="13064" max="13313" width="11.44140625" style="1"/>
    <col min="13314" max="13314" width="88.6640625" style="1" bestFit="1" customWidth="1"/>
    <col min="13315" max="13315" width="8.6640625" style="1" customWidth="1"/>
    <col min="13316" max="13316" width="11.33203125" style="1" customWidth="1"/>
    <col min="13317" max="13317" width="13.6640625" style="1" bestFit="1" customWidth="1"/>
    <col min="13318" max="13318" width="17.33203125" style="1" bestFit="1" customWidth="1"/>
    <col min="13319" max="13319" width="12.6640625" style="1" bestFit="1" customWidth="1"/>
    <col min="13320" max="13569" width="11.44140625" style="1"/>
    <col min="13570" max="13570" width="88.6640625" style="1" bestFit="1" customWidth="1"/>
    <col min="13571" max="13571" width="8.6640625" style="1" customWidth="1"/>
    <col min="13572" max="13572" width="11.33203125" style="1" customWidth="1"/>
    <col min="13573" max="13573" width="13.6640625" style="1" bestFit="1" customWidth="1"/>
    <col min="13574" max="13574" width="17.33203125" style="1" bestFit="1" customWidth="1"/>
    <col min="13575" max="13575" width="12.6640625" style="1" bestFit="1" customWidth="1"/>
    <col min="13576" max="13825" width="11.44140625" style="1"/>
    <col min="13826" max="13826" width="88.6640625" style="1" bestFit="1" customWidth="1"/>
    <col min="13827" max="13827" width="8.6640625" style="1" customWidth="1"/>
    <col min="13828" max="13828" width="11.33203125" style="1" customWidth="1"/>
    <col min="13829" max="13829" width="13.6640625" style="1" bestFit="1" customWidth="1"/>
    <col min="13830" max="13830" width="17.33203125" style="1" bestFit="1" customWidth="1"/>
    <col min="13831" max="13831" width="12.6640625" style="1" bestFit="1" customWidth="1"/>
    <col min="13832" max="14081" width="11.44140625" style="1"/>
    <col min="14082" max="14082" width="88.6640625" style="1" bestFit="1" customWidth="1"/>
    <col min="14083" max="14083" width="8.6640625" style="1" customWidth="1"/>
    <col min="14084" max="14084" width="11.33203125" style="1" customWidth="1"/>
    <col min="14085" max="14085" width="13.6640625" style="1" bestFit="1" customWidth="1"/>
    <col min="14086" max="14086" width="17.33203125" style="1" bestFit="1" customWidth="1"/>
    <col min="14087" max="14087" width="12.6640625" style="1" bestFit="1" customWidth="1"/>
    <col min="14088" max="14337" width="11.44140625" style="1"/>
    <col min="14338" max="14338" width="88.6640625" style="1" bestFit="1" customWidth="1"/>
    <col min="14339" max="14339" width="8.6640625" style="1" customWidth="1"/>
    <col min="14340" max="14340" width="11.33203125" style="1" customWidth="1"/>
    <col min="14341" max="14341" width="13.6640625" style="1" bestFit="1" customWidth="1"/>
    <col min="14342" max="14342" width="17.33203125" style="1" bestFit="1" customWidth="1"/>
    <col min="14343" max="14343" width="12.6640625" style="1" bestFit="1" customWidth="1"/>
    <col min="14344" max="14593" width="11.44140625" style="1"/>
    <col min="14594" max="14594" width="88.6640625" style="1" bestFit="1" customWidth="1"/>
    <col min="14595" max="14595" width="8.6640625" style="1" customWidth="1"/>
    <col min="14596" max="14596" width="11.33203125" style="1" customWidth="1"/>
    <col min="14597" max="14597" width="13.6640625" style="1" bestFit="1" customWidth="1"/>
    <col min="14598" max="14598" width="17.33203125" style="1" bestFit="1" customWidth="1"/>
    <col min="14599" max="14599" width="12.6640625" style="1" bestFit="1" customWidth="1"/>
    <col min="14600" max="14849" width="11.44140625" style="1"/>
    <col min="14850" max="14850" width="88.6640625" style="1" bestFit="1" customWidth="1"/>
    <col min="14851" max="14851" width="8.6640625" style="1" customWidth="1"/>
    <col min="14852" max="14852" width="11.33203125" style="1" customWidth="1"/>
    <col min="14853" max="14853" width="13.6640625" style="1" bestFit="1" customWidth="1"/>
    <col min="14854" max="14854" width="17.33203125" style="1" bestFit="1" customWidth="1"/>
    <col min="14855" max="14855" width="12.6640625" style="1" bestFit="1" customWidth="1"/>
    <col min="14856" max="15105" width="11.44140625" style="1"/>
    <col min="15106" max="15106" width="88.6640625" style="1" bestFit="1" customWidth="1"/>
    <col min="15107" max="15107" width="8.6640625" style="1" customWidth="1"/>
    <col min="15108" max="15108" width="11.33203125" style="1" customWidth="1"/>
    <col min="15109" max="15109" width="13.6640625" style="1" bestFit="1" customWidth="1"/>
    <col min="15110" max="15110" width="17.33203125" style="1" bestFit="1" customWidth="1"/>
    <col min="15111" max="15111" width="12.6640625" style="1" bestFit="1" customWidth="1"/>
    <col min="15112" max="15361" width="11.44140625" style="1"/>
    <col min="15362" max="15362" width="88.6640625" style="1" bestFit="1" customWidth="1"/>
    <col min="15363" max="15363" width="8.6640625" style="1" customWidth="1"/>
    <col min="15364" max="15364" width="11.33203125" style="1" customWidth="1"/>
    <col min="15365" max="15365" width="13.6640625" style="1" bestFit="1" customWidth="1"/>
    <col min="15366" max="15366" width="17.33203125" style="1" bestFit="1" customWidth="1"/>
    <col min="15367" max="15367" width="12.6640625" style="1" bestFit="1" customWidth="1"/>
    <col min="15368" max="15617" width="11.44140625" style="1"/>
    <col min="15618" max="15618" width="88.6640625" style="1" bestFit="1" customWidth="1"/>
    <col min="15619" max="15619" width="8.6640625" style="1" customWidth="1"/>
    <col min="15620" max="15620" width="11.33203125" style="1" customWidth="1"/>
    <col min="15621" max="15621" width="13.6640625" style="1" bestFit="1" customWidth="1"/>
    <col min="15622" max="15622" width="17.33203125" style="1" bestFit="1" customWidth="1"/>
    <col min="15623" max="15623" width="12.6640625" style="1" bestFit="1" customWidth="1"/>
    <col min="15624" max="15873" width="11.44140625" style="1"/>
    <col min="15874" max="15874" width="88.6640625" style="1" bestFit="1" customWidth="1"/>
    <col min="15875" max="15875" width="8.6640625" style="1" customWidth="1"/>
    <col min="15876" max="15876" width="11.33203125" style="1" customWidth="1"/>
    <col min="15877" max="15877" width="13.6640625" style="1" bestFit="1" customWidth="1"/>
    <col min="15878" max="15878" width="17.33203125" style="1" bestFit="1" customWidth="1"/>
    <col min="15879" max="15879" width="12.6640625" style="1" bestFit="1" customWidth="1"/>
    <col min="15880" max="16129" width="11.44140625" style="1"/>
    <col min="16130" max="16130" width="88.6640625" style="1" bestFit="1" customWidth="1"/>
    <col min="16131" max="16131" width="8.6640625" style="1" customWidth="1"/>
    <col min="16132" max="16132" width="11.33203125" style="1" customWidth="1"/>
    <col min="16133" max="16133" width="13.6640625" style="1" bestFit="1" customWidth="1"/>
    <col min="16134" max="16134" width="17.33203125" style="1" bestFit="1" customWidth="1"/>
    <col min="16135" max="16135" width="12.6640625" style="1" bestFit="1" customWidth="1"/>
    <col min="16136" max="16384" width="11.44140625" style="1"/>
  </cols>
  <sheetData>
    <row r="1" spans="1:6" ht="22.5" customHeight="1" x14ac:dyDescent="0.3">
      <c r="A1" s="348" t="s">
        <v>608</v>
      </c>
      <c r="B1" s="349"/>
      <c r="C1" s="349"/>
      <c r="D1" s="349"/>
      <c r="E1" s="349"/>
      <c r="F1" s="350"/>
    </row>
    <row r="2" spans="1:6" ht="150.6" customHeight="1" thickBot="1" x14ac:dyDescent="0.35">
      <c r="A2" s="359" t="s">
        <v>609</v>
      </c>
      <c r="B2" s="360"/>
      <c r="C2" s="360"/>
      <c r="D2" s="360"/>
      <c r="E2" s="360"/>
      <c r="F2" s="364"/>
    </row>
    <row r="3" spans="1:6" ht="23.25" customHeight="1" x14ac:dyDescent="0.3">
      <c r="A3" s="125" t="s">
        <v>0</v>
      </c>
      <c r="B3" s="126" t="s">
        <v>1</v>
      </c>
      <c r="C3" s="127" t="s">
        <v>22</v>
      </c>
      <c r="D3" s="127" t="s">
        <v>223</v>
      </c>
      <c r="E3" s="127" t="s">
        <v>2</v>
      </c>
      <c r="F3" s="127" t="s">
        <v>224</v>
      </c>
    </row>
    <row r="4" spans="1:6" ht="36" customHeight="1" x14ac:dyDescent="0.3">
      <c r="A4" s="21" t="s">
        <v>575</v>
      </c>
      <c r="B4" s="22" t="s">
        <v>181</v>
      </c>
      <c r="C4" s="23" t="s">
        <v>22</v>
      </c>
      <c r="D4" s="23" t="str">
        <f>D3</f>
        <v>Quantités</v>
      </c>
      <c r="E4" s="24" t="s">
        <v>6</v>
      </c>
      <c r="F4" s="24" t="str">
        <f>F3</f>
        <v>Montants  € H.T.</v>
      </c>
    </row>
    <row r="5" spans="1:6" x14ac:dyDescent="0.3">
      <c r="A5" s="128" t="s">
        <v>182</v>
      </c>
      <c r="B5" s="129" t="s">
        <v>183</v>
      </c>
      <c r="C5" s="130" t="s">
        <v>128</v>
      </c>
      <c r="D5" s="130" t="s">
        <v>4</v>
      </c>
      <c r="E5" s="131">
        <f>BPU!D5</f>
        <v>0</v>
      </c>
      <c r="F5" s="131">
        <f t="shared" ref="F5:F22" si="0">E5*D5</f>
        <v>0</v>
      </c>
    </row>
    <row r="6" spans="1:6" s="133" customFormat="1" ht="43.2" x14ac:dyDescent="0.3">
      <c r="A6" s="132" t="s">
        <v>184</v>
      </c>
      <c r="B6" s="73" t="s">
        <v>190</v>
      </c>
      <c r="C6" s="74" t="s">
        <v>128</v>
      </c>
      <c r="D6" s="74" t="s">
        <v>4</v>
      </c>
      <c r="E6" s="83">
        <f>BPU!D6</f>
        <v>0</v>
      </c>
      <c r="F6" s="83">
        <f t="shared" si="0"/>
        <v>0</v>
      </c>
    </row>
    <row r="7" spans="1:6" s="133" customFormat="1" x14ac:dyDescent="0.3">
      <c r="A7" s="128" t="s">
        <v>268</v>
      </c>
      <c r="B7" s="129" t="s">
        <v>635</v>
      </c>
      <c r="C7" s="130" t="s">
        <v>140</v>
      </c>
      <c r="D7" s="130" t="s">
        <v>226</v>
      </c>
      <c r="E7" s="131">
        <f>BPU!D7</f>
        <v>0</v>
      </c>
      <c r="F7" s="131">
        <f t="shared" si="0"/>
        <v>0</v>
      </c>
    </row>
    <row r="8" spans="1:6" s="133" customFormat="1" ht="28.8" x14ac:dyDescent="0.3">
      <c r="A8" s="132" t="s">
        <v>185</v>
      </c>
      <c r="B8" s="73" t="s">
        <v>194</v>
      </c>
      <c r="C8" s="74" t="s">
        <v>156</v>
      </c>
      <c r="D8" s="74" t="s">
        <v>227</v>
      </c>
      <c r="E8" s="83">
        <f>BPU!D8</f>
        <v>0</v>
      </c>
      <c r="F8" s="83">
        <f t="shared" si="0"/>
        <v>0</v>
      </c>
    </row>
    <row r="9" spans="1:6" s="133" customFormat="1" ht="46.2" customHeight="1" x14ac:dyDescent="0.3">
      <c r="A9" s="128" t="s">
        <v>186</v>
      </c>
      <c r="B9" s="129" t="s">
        <v>267</v>
      </c>
      <c r="C9" s="130" t="s">
        <v>128</v>
      </c>
      <c r="D9" s="130" t="s">
        <v>4</v>
      </c>
      <c r="E9" s="131">
        <f>BPU!D9</f>
        <v>0</v>
      </c>
      <c r="F9" s="131">
        <f t="shared" si="0"/>
        <v>0</v>
      </c>
    </row>
    <row r="10" spans="1:6" s="133" customFormat="1" x14ac:dyDescent="0.3">
      <c r="A10" s="132" t="s">
        <v>187</v>
      </c>
      <c r="B10" s="73" t="s">
        <v>276</v>
      </c>
      <c r="C10" s="74" t="s">
        <v>173</v>
      </c>
      <c r="D10" s="74" t="s">
        <v>225</v>
      </c>
      <c r="E10" s="83">
        <f>BPU!D10</f>
        <v>0</v>
      </c>
      <c r="F10" s="83">
        <f t="shared" si="0"/>
        <v>0</v>
      </c>
    </row>
    <row r="11" spans="1:6" s="133" customFormat="1" ht="28.8" x14ac:dyDescent="0.3">
      <c r="A11" s="128" t="s">
        <v>188</v>
      </c>
      <c r="B11" s="129" t="s">
        <v>228</v>
      </c>
      <c r="C11" s="130" t="s">
        <v>128</v>
      </c>
      <c r="D11" s="130" t="s">
        <v>4</v>
      </c>
      <c r="E11" s="131">
        <f>BPU!D11</f>
        <v>0</v>
      </c>
      <c r="F11" s="131">
        <f t="shared" si="0"/>
        <v>0</v>
      </c>
    </row>
    <row r="12" spans="1:6" s="133" customFormat="1" x14ac:dyDescent="0.3">
      <c r="A12" s="132" t="s">
        <v>269</v>
      </c>
      <c r="B12" s="73" t="s">
        <v>275</v>
      </c>
      <c r="C12" s="74" t="s">
        <v>173</v>
      </c>
      <c r="D12" s="74" t="s">
        <v>225</v>
      </c>
      <c r="E12" s="83">
        <f>BPU!D12</f>
        <v>0</v>
      </c>
      <c r="F12" s="83">
        <f t="shared" si="0"/>
        <v>0</v>
      </c>
    </row>
    <row r="13" spans="1:6" s="133" customFormat="1" ht="43.2" x14ac:dyDescent="0.3">
      <c r="A13" s="128" t="s">
        <v>270</v>
      </c>
      <c r="B13" s="129" t="s">
        <v>197</v>
      </c>
      <c r="C13" s="130" t="s">
        <v>128</v>
      </c>
      <c r="D13" s="130" t="s">
        <v>4</v>
      </c>
      <c r="E13" s="131">
        <f>BPU!D13</f>
        <v>0</v>
      </c>
      <c r="F13" s="131">
        <f t="shared" si="0"/>
        <v>0</v>
      </c>
    </row>
    <row r="14" spans="1:6" s="133" customFormat="1" x14ac:dyDescent="0.3">
      <c r="A14" s="132" t="s">
        <v>271</v>
      </c>
      <c r="B14" s="73" t="s">
        <v>274</v>
      </c>
      <c r="C14" s="74" t="s">
        <v>140</v>
      </c>
      <c r="D14" s="74">
        <v>10</v>
      </c>
      <c r="E14" s="83">
        <f>BPU!D14</f>
        <v>0</v>
      </c>
      <c r="F14" s="83">
        <f t="shared" si="0"/>
        <v>0</v>
      </c>
    </row>
    <row r="15" spans="1:6" s="133" customFormat="1" ht="50.4" customHeight="1" x14ac:dyDescent="0.3">
      <c r="A15" s="128" t="s">
        <v>189</v>
      </c>
      <c r="B15" s="129" t="s">
        <v>636</v>
      </c>
      <c r="C15" s="130" t="s">
        <v>128</v>
      </c>
      <c r="D15" s="130" t="s">
        <v>4</v>
      </c>
      <c r="E15" s="131">
        <f>BPU!D15</f>
        <v>0</v>
      </c>
      <c r="F15" s="131">
        <f t="shared" si="0"/>
        <v>0</v>
      </c>
    </row>
    <row r="16" spans="1:6" s="133" customFormat="1" x14ac:dyDescent="0.3">
      <c r="A16" s="132" t="s">
        <v>191</v>
      </c>
      <c r="B16" s="73" t="s">
        <v>192</v>
      </c>
      <c r="C16" s="74" t="s">
        <v>156</v>
      </c>
      <c r="D16" s="74">
        <v>15</v>
      </c>
      <c r="E16" s="83">
        <f>BPU!D16</f>
        <v>0</v>
      </c>
      <c r="F16" s="83">
        <f t="shared" si="0"/>
        <v>0</v>
      </c>
    </row>
    <row r="17" spans="1:6" s="133" customFormat="1" ht="28.8" x14ac:dyDescent="0.3">
      <c r="A17" s="128" t="s">
        <v>193</v>
      </c>
      <c r="B17" s="129" t="s">
        <v>199</v>
      </c>
      <c r="C17" s="130" t="s">
        <v>128</v>
      </c>
      <c r="D17" s="130" t="s">
        <v>4</v>
      </c>
      <c r="E17" s="131">
        <f>BPU!D17</f>
        <v>0</v>
      </c>
      <c r="F17" s="131">
        <f t="shared" si="0"/>
        <v>0</v>
      </c>
    </row>
    <row r="18" spans="1:6" s="133" customFormat="1" x14ac:dyDescent="0.3">
      <c r="A18" s="132" t="s">
        <v>272</v>
      </c>
      <c r="B18" s="73" t="s">
        <v>273</v>
      </c>
      <c r="C18" s="74" t="s">
        <v>156</v>
      </c>
      <c r="D18" s="74">
        <v>100</v>
      </c>
      <c r="E18" s="83">
        <f>BPU!D18</f>
        <v>0</v>
      </c>
      <c r="F18" s="83">
        <f t="shared" si="0"/>
        <v>0</v>
      </c>
    </row>
    <row r="19" spans="1:6" s="133" customFormat="1" ht="28.8" x14ac:dyDescent="0.3">
      <c r="A19" s="128" t="s">
        <v>195</v>
      </c>
      <c r="B19" s="129" t="s">
        <v>629</v>
      </c>
      <c r="C19" s="130" t="s">
        <v>128</v>
      </c>
      <c r="D19" s="130">
        <v>80</v>
      </c>
      <c r="E19" s="131">
        <f>BPU!D19</f>
        <v>0</v>
      </c>
      <c r="F19" s="131">
        <f t="shared" si="0"/>
        <v>0</v>
      </c>
    </row>
    <row r="20" spans="1:6" s="133" customFormat="1" ht="57.6" x14ac:dyDescent="0.3">
      <c r="A20" s="132" t="s">
        <v>298</v>
      </c>
      <c r="B20" s="73" t="s">
        <v>637</v>
      </c>
      <c r="C20" s="74" t="s">
        <v>128</v>
      </c>
      <c r="D20" s="74" t="s">
        <v>232</v>
      </c>
      <c r="E20" s="83">
        <f>BPU!D20</f>
        <v>0</v>
      </c>
      <c r="F20" s="83">
        <f t="shared" si="0"/>
        <v>0</v>
      </c>
    </row>
    <row r="21" spans="1:6" s="133" customFormat="1" ht="43.2" x14ac:dyDescent="0.3">
      <c r="A21" s="128" t="s">
        <v>319</v>
      </c>
      <c r="B21" s="129" t="s">
        <v>321</v>
      </c>
      <c r="C21" s="130" t="s">
        <v>128</v>
      </c>
      <c r="D21" s="130" t="s">
        <v>513</v>
      </c>
      <c r="E21" s="131">
        <f>BPU!D21</f>
        <v>0</v>
      </c>
      <c r="F21" s="131">
        <f t="shared" si="0"/>
        <v>0</v>
      </c>
    </row>
    <row r="22" spans="1:6" s="133" customFormat="1" ht="29.4" thickBot="1" x14ac:dyDescent="0.35">
      <c r="A22" s="300" t="s">
        <v>320</v>
      </c>
      <c r="B22" s="301" t="s">
        <v>322</v>
      </c>
      <c r="C22" s="302" t="s">
        <v>140</v>
      </c>
      <c r="D22" s="74" t="s">
        <v>324</v>
      </c>
      <c r="E22" s="83">
        <f>BPU!D22</f>
        <v>0</v>
      </c>
      <c r="F22" s="83">
        <f t="shared" si="0"/>
        <v>0</v>
      </c>
    </row>
    <row r="23" spans="1:6" ht="15" thickBot="1" x14ac:dyDescent="0.35">
      <c r="A23" s="215" t="s">
        <v>229</v>
      </c>
      <c r="B23" s="216"/>
      <c r="C23" s="217"/>
      <c r="D23" s="217"/>
      <c r="E23" s="218"/>
      <c r="F23" s="219">
        <f>SUM(F3:F22)</f>
        <v>0</v>
      </c>
    </row>
    <row r="24" spans="1:6" ht="5.0999999999999996" customHeight="1" thickBot="1" x14ac:dyDescent="0.35">
      <c r="A24" s="212"/>
      <c r="B24" s="213"/>
      <c r="C24" s="214"/>
      <c r="D24" s="214"/>
      <c r="E24" s="211"/>
      <c r="F24" s="211"/>
    </row>
    <row r="25" spans="1:6" ht="36" customHeight="1" x14ac:dyDescent="0.3">
      <c r="A25" s="139" t="s">
        <v>574</v>
      </c>
      <c r="B25" s="140" t="s">
        <v>499</v>
      </c>
      <c r="C25" s="141" t="s">
        <v>22</v>
      </c>
      <c r="D25" s="161" t="s">
        <v>223</v>
      </c>
      <c r="E25" s="162" t="s">
        <v>6</v>
      </c>
      <c r="F25" s="142" t="s">
        <v>230</v>
      </c>
    </row>
    <row r="26" spans="1:6" ht="15.6" x14ac:dyDescent="0.3">
      <c r="A26" s="255"/>
      <c r="B26" s="256" t="s">
        <v>494</v>
      </c>
      <c r="C26" s="257"/>
      <c r="D26" s="259"/>
      <c r="E26" s="260"/>
      <c r="F26" s="261"/>
    </row>
    <row r="27" spans="1:6" ht="16.2" x14ac:dyDescent="0.3">
      <c r="A27" s="134" t="s">
        <v>201</v>
      </c>
      <c r="B27" s="250" t="s">
        <v>491</v>
      </c>
      <c r="C27" s="252" t="s">
        <v>128</v>
      </c>
      <c r="D27" s="163" t="s">
        <v>4</v>
      </c>
      <c r="E27" s="164">
        <f>BPU!D26</f>
        <v>0</v>
      </c>
      <c r="F27" s="51">
        <f>E27*D27</f>
        <v>0</v>
      </c>
    </row>
    <row r="28" spans="1:6" ht="16.2" x14ac:dyDescent="0.3">
      <c r="A28" s="132" t="s">
        <v>203</v>
      </c>
      <c r="B28" s="253" t="s">
        <v>492</v>
      </c>
      <c r="C28" s="254" t="s">
        <v>128</v>
      </c>
      <c r="D28" s="165" t="s">
        <v>4</v>
      </c>
      <c r="E28" s="267">
        <f>BPU!D27</f>
        <v>0</v>
      </c>
      <c r="F28" s="71">
        <f t="shared" ref="F28:F36" si="1">E28*D28</f>
        <v>0</v>
      </c>
    </row>
    <row r="29" spans="1:6" ht="16.2" x14ac:dyDescent="0.3">
      <c r="A29" s="134" t="s">
        <v>205</v>
      </c>
      <c r="B29" s="251" t="s">
        <v>493</v>
      </c>
      <c r="C29" s="252" t="s">
        <v>128</v>
      </c>
      <c r="D29" s="163" t="s">
        <v>4</v>
      </c>
      <c r="E29" s="164">
        <f>BPU!D28</f>
        <v>0</v>
      </c>
      <c r="F29" s="51">
        <f t="shared" si="1"/>
        <v>0</v>
      </c>
    </row>
    <row r="30" spans="1:6" ht="31.2" x14ac:dyDescent="0.3">
      <c r="A30" s="255"/>
      <c r="B30" s="256" t="s">
        <v>498</v>
      </c>
      <c r="C30" s="257"/>
      <c r="D30" s="262"/>
      <c r="E30" s="263"/>
      <c r="F30" s="264">
        <f t="shared" si="1"/>
        <v>0</v>
      </c>
    </row>
    <row r="31" spans="1:6" ht="16.2" x14ac:dyDescent="0.3">
      <c r="A31" s="134" t="s">
        <v>207</v>
      </c>
      <c r="B31" s="32" t="s">
        <v>202</v>
      </c>
      <c r="C31" s="33" t="s">
        <v>128</v>
      </c>
      <c r="D31" s="163" t="s">
        <v>4</v>
      </c>
      <c r="E31" s="164">
        <f>BPU!D30</f>
        <v>0</v>
      </c>
      <c r="F31" s="51">
        <f t="shared" si="1"/>
        <v>0</v>
      </c>
    </row>
    <row r="32" spans="1:6" ht="16.2" x14ac:dyDescent="0.3">
      <c r="A32" s="132" t="s">
        <v>209</v>
      </c>
      <c r="B32" s="73" t="s">
        <v>204</v>
      </c>
      <c r="C32" s="74" t="s">
        <v>128</v>
      </c>
      <c r="D32" s="165" t="s">
        <v>4</v>
      </c>
      <c r="E32" s="267">
        <f>BPU!D31</f>
        <v>0</v>
      </c>
      <c r="F32" s="71">
        <f t="shared" si="1"/>
        <v>0</v>
      </c>
    </row>
    <row r="33" spans="1:6" ht="16.2" x14ac:dyDescent="0.3">
      <c r="A33" s="134" t="s">
        <v>495</v>
      </c>
      <c r="B33" s="32" t="s">
        <v>206</v>
      </c>
      <c r="C33" s="33" t="s">
        <v>128</v>
      </c>
      <c r="D33" s="163" t="s">
        <v>4</v>
      </c>
      <c r="E33" s="268">
        <f>BPU!D32</f>
        <v>0</v>
      </c>
      <c r="F33" s="269">
        <f t="shared" si="1"/>
        <v>0</v>
      </c>
    </row>
    <row r="34" spans="1:6" ht="16.2" x14ac:dyDescent="0.3">
      <c r="A34" s="132" t="s">
        <v>496</v>
      </c>
      <c r="B34" s="73" t="s">
        <v>208</v>
      </c>
      <c r="C34" s="74" t="s">
        <v>128</v>
      </c>
      <c r="D34" s="165" t="s">
        <v>4</v>
      </c>
      <c r="E34" s="267">
        <f>BPU!D33</f>
        <v>0</v>
      </c>
      <c r="F34" s="71">
        <f t="shared" si="1"/>
        <v>0</v>
      </c>
    </row>
    <row r="35" spans="1:6" ht="15.6" x14ac:dyDescent="0.3">
      <c r="A35" s="255"/>
      <c r="B35" s="256" t="s">
        <v>500</v>
      </c>
      <c r="C35" s="257"/>
      <c r="D35" s="262"/>
      <c r="E35" s="265"/>
      <c r="F35" s="266"/>
    </row>
    <row r="36" spans="1:6" ht="16.2" customHeight="1" thickBot="1" x14ac:dyDescent="0.35">
      <c r="A36" s="318" t="s">
        <v>497</v>
      </c>
      <c r="B36" s="319" t="s">
        <v>210</v>
      </c>
      <c r="C36" s="320" t="s">
        <v>196</v>
      </c>
      <c r="D36" s="321" t="s">
        <v>103</v>
      </c>
      <c r="E36" s="322">
        <f>BPU!D35</f>
        <v>0</v>
      </c>
      <c r="F36" s="323">
        <f t="shared" si="1"/>
        <v>0</v>
      </c>
    </row>
    <row r="37" spans="1:6" ht="15" thickBot="1" x14ac:dyDescent="0.35">
      <c r="A37" s="215" t="s">
        <v>231</v>
      </c>
      <c r="B37" s="216"/>
      <c r="C37" s="217"/>
      <c r="D37" s="217"/>
      <c r="E37" s="218"/>
      <c r="F37" s="317">
        <f>SUM(F27:F36)</f>
        <v>0</v>
      </c>
    </row>
    <row r="38" spans="1:6" ht="5.0999999999999996" customHeight="1" thickBot="1" x14ac:dyDescent="0.35">
      <c r="A38" s="212"/>
      <c r="B38" s="213"/>
      <c r="C38" s="214"/>
      <c r="D38" s="214"/>
      <c r="E38" s="211"/>
      <c r="F38" s="211"/>
    </row>
    <row r="39" spans="1:6" ht="16.2" thickBot="1" x14ac:dyDescent="0.35">
      <c r="A39" s="309" t="s">
        <v>573</v>
      </c>
      <c r="B39" s="310" t="s">
        <v>525</v>
      </c>
      <c r="C39" s="141" t="s">
        <v>22</v>
      </c>
      <c r="D39" s="161" t="s">
        <v>223</v>
      </c>
      <c r="E39" s="162" t="s">
        <v>6</v>
      </c>
      <c r="F39" s="142" t="s">
        <v>230</v>
      </c>
    </row>
    <row r="40" spans="1:6" x14ac:dyDescent="0.3">
      <c r="A40" s="306" t="s">
        <v>212</v>
      </c>
      <c r="B40" s="307" t="s">
        <v>528</v>
      </c>
      <c r="C40" s="252" t="s">
        <v>128</v>
      </c>
      <c r="D40" s="163" t="s">
        <v>4</v>
      </c>
      <c r="E40" s="164">
        <f>BPU!D39</f>
        <v>0</v>
      </c>
      <c r="F40" s="51">
        <f>E40*D40</f>
        <v>0</v>
      </c>
    </row>
    <row r="41" spans="1:6" x14ac:dyDescent="0.3">
      <c r="A41" s="132" t="s">
        <v>518</v>
      </c>
      <c r="B41" s="73" t="s">
        <v>524</v>
      </c>
      <c r="C41" s="254" t="s">
        <v>520</v>
      </c>
      <c r="D41" s="165" t="s">
        <v>103</v>
      </c>
      <c r="E41" s="267">
        <f>BPU!D40</f>
        <v>0</v>
      </c>
      <c r="F41" s="71">
        <f t="shared" ref="F41:F42" si="2">E41*D41</f>
        <v>0</v>
      </c>
    </row>
    <row r="42" spans="1:6" x14ac:dyDescent="0.3">
      <c r="A42" s="134" t="s">
        <v>523</v>
      </c>
      <c r="B42" s="250" t="s">
        <v>519</v>
      </c>
      <c r="C42" s="252" t="s">
        <v>571</v>
      </c>
      <c r="D42" s="163" t="s">
        <v>4</v>
      </c>
      <c r="E42" s="164">
        <f>BPU!D41</f>
        <v>0</v>
      </c>
      <c r="F42" s="51">
        <f t="shared" si="2"/>
        <v>0</v>
      </c>
    </row>
    <row r="43" spans="1:6" ht="15" thickBot="1" x14ac:dyDescent="0.35">
      <c r="A43" s="304" t="s">
        <v>213</v>
      </c>
      <c r="B43" s="305" t="s">
        <v>527</v>
      </c>
      <c r="C43" s="313" t="s">
        <v>520</v>
      </c>
      <c r="D43" s="314" t="s">
        <v>103</v>
      </c>
      <c r="E43" s="315">
        <f>BPU!D42</f>
        <v>0</v>
      </c>
      <c r="F43" s="316">
        <f t="shared" ref="F43" si="3">E43*D43</f>
        <v>0</v>
      </c>
    </row>
    <row r="44" spans="1:6" ht="15" thickBot="1" x14ac:dyDescent="0.35">
      <c r="A44" s="215" t="s">
        <v>237</v>
      </c>
      <c r="B44" s="216"/>
      <c r="C44" s="217"/>
      <c r="D44" s="217"/>
      <c r="E44" s="218"/>
      <c r="F44" s="317">
        <f>SUM(F40:F43)</f>
        <v>0</v>
      </c>
    </row>
    <row r="45" spans="1:6" ht="5.0999999999999996" customHeight="1" thickBot="1" x14ac:dyDescent="0.35">
      <c r="A45" s="212"/>
      <c r="B45" s="213"/>
      <c r="C45" s="214"/>
      <c r="D45" s="214"/>
      <c r="E45" s="211"/>
      <c r="F45" s="211"/>
    </row>
    <row r="46" spans="1:6" ht="36" customHeight="1" thickBot="1" x14ac:dyDescent="0.35">
      <c r="A46" s="143" t="s">
        <v>278</v>
      </c>
      <c r="B46" s="144" t="s">
        <v>211</v>
      </c>
      <c r="C46" s="145" t="s">
        <v>22</v>
      </c>
      <c r="D46" s="145" t="s">
        <v>223</v>
      </c>
      <c r="E46" s="167" t="s">
        <v>6</v>
      </c>
      <c r="F46" s="142" t="s">
        <v>230</v>
      </c>
    </row>
    <row r="47" spans="1:6" ht="43.2" x14ac:dyDescent="0.3">
      <c r="A47" s="134" t="s">
        <v>219</v>
      </c>
      <c r="B47" s="298" t="s">
        <v>502</v>
      </c>
      <c r="C47" s="33" t="s">
        <v>128</v>
      </c>
      <c r="D47" s="163" t="s">
        <v>103</v>
      </c>
      <c r="E47" s="168">
        <f>BPU!D44</f>
        <v>0</v>
      </c>
      <c r="F47" s="146">
        <f t="shared" ref="F47:F61" si="4">E47*D47</f>
        <v>0</v>
      </c>
    </row>
    <row r="48" spans="1:6" ht="43.2" x14ac:dyDescent="0.3">
      <c r="A48" s="132" t="s">
        <v>220</v>
      </c>
      <c r="B48" s="73" t="s">
        <v>264</v>
      </c>
      <c r="C48" s="74" t="s">
        <v>173</v>
      </c>
      <c r="D48" s="165" t="s">
        <v>233</v>
      </c>
      <c r="E48" s="229">
        <f>BPU!D45</f>
        <v>0</v>
      </c>
      <c r="F48" s="228">
        <f t="shared" si="4"/>
        <v>0</v>
      </c>
    </row>
    <row r="49" spans="1:13" ht="49.2" customHeight="1" x14ac:dyDescent="0.3">
      <c r="A49" s="134" t="s">
        <v>221</v>
      </c>
      <c r="B49" s="32" t="s">
        <v>265</v>
      </c>
      <c r="C49" s="33" t="s">
        <v>173</v>
      </c>
      <c r="D49" s="163" t="s">
        <v>233</v>
      </c>
      <c r="E49" s="168">
        <f>BPU!D46</f>
        <v>0</v>
      </c>
      <c r="F49" s="146">
        <f t="shared" si="4"/>
        <v>0</v>
      </c>
    </row>
    <row r="50" spans="1:13" x14ac:dyDescent="0.3">
      <c r="A50" s="132" t="s">
        <v>529</v>
      </c>
      <c r="B50" s="73" t="s">
        <v>214</v>
      </c>
      <c r="C50" s="74" t="s">
        <v>173</v>
      </c>
      <c r="D50" s="165" t="s">
        <v>291</v>
      </c>
      <c r="E50" s="229">
        <f>BPU!D47</f>
        <v>0</v>
      </c>
      <c r="F50" s="228">
        <f t="shared" si="4"/>
        <v>0</v>
      </c>
    </row>
    <row r="51" spans="1:13" x14ac:dyDescent="0.3">
      <c r="A51" s="134" t="s">
        <v>530</v>
      </c>
      <c r="B51" s="32" t="s">
        <v>215</v>
      </c>
      <c r="C51" s="33" t="s">
        <v>173</v>
      </c>
      <c r="D51" s="163" t="s">
        <v>235</v>
      </c>
      <c r="E51" s="168">
        <f>BPU!D48</f>
        <v>0</v>
      </c>
      <c r="F51" s="146">
        <f t="shared" si="4"/>
        <v>0</v>
      </c>
    </row>
    <row r="52" spans="1:13" x14ac:dyDescent="0.3">
      <c r="A52" s="132" t="s">
        <v>531</v>
      </c>
      <c r="B52" s="73" t="s">
        <v>216</v>
      </c>
      <c r="C52" s="74" t="s">
        <v>173</v>
      </c>
      <c r="D52" s="165" t="s">
        <v>292</v>
      </c>
      <c r="E52" s="229">
        <f>BPU!D49</f>
        <v>0</v>
      </c>
      <c r="F52" s="228">
        <f t="shared" si="4"/>
        <v>0</v>
      </c>
      <c r="H52" s="123"/>
      <c r="L52" s="170"/>
    </row>
    <row r="53" spans="1:13" x14ac:dyDescent="0.3">
      <c r="A53" s="134" t="s">
        <v>532</v>
      </c>
      <c r="B53" s="32" t="s">
        <v>217</v>
      </c>
      <c r="C53" s="33" t="s">
        <v>173</v>
      </c>
      <c r="D53" s="163" t="s">
        <v>233</v>
      </c>
      <c r="E53" s="168">
        <f>BPU!D50</f>
        <v>0</v>
      </c>
      <c r="F53" s="146">
        <f t="shared" si="4"/>
        <v>0</v>
      </c>
    </row>
    <row r="54" spans="1:13" x14ac:dyDescent="0.3">
      <c r="A54" s="132" t="s">
        <v>533</v>
      </c>
      <c r="B54" s="73" t="s">
        <v>218</v>
      </c>
      <c r="C54" s="74" t="s">
        <v>173</v>
      </c>
      <c r="D54" s="165" t="s">
        <v>232</v>
      </c>
      <c r="E54" s="229">
        <f>BPU!D51</f>
        <v>0</v>
      </c>
      <c r="F54" s="228">
        <f t="shared" si="4"/>
        <v>0</v>
      </c>
    </row>
    <row r="55" spans="1:13" ht="28.8" x14ac:dyDescent="0.3">
      <c r="A55" s="134" t="s">
        <v>534</v>
      </c>
      <c r="B55" s="32" t="s">
        <v>279</v>
      </c>
      <c r="C55" s="33" t="s">
        <v>196</v>
      </c>
      <c r="D55" s="163" t="s">
        <v>234</v>
      </c>
      <c r="E55" s="168">
        <f>BPU!D52</f>
        <v>0</v>
      </c>
      <c r="F55" s="146">
        <f t="shared" si="4"/>
        <v>0</v>
      </c>
      <c r="K55" s="170"/>
      <c r="M55" s="170"/>
    </row>
    <row r="56" spans="1:13" ht="28.8" x14ac:dyDescent="0.3">
      <c r="A56" s="132" t="s">
        <v>535</v>
      </c>
      <c r="B56" s="73" t="s">
        <v>280</v>
      </c>
      <c r="C56" s="74" t="s">
        <v>128</v>
      </c>
      <c r="D56" s="165" t="s">
        <v>233</v>
      </c>
      <c r="E56" s="229">
        <f>BPU!D53</f>
        <v>0</v>
      </c>
      <c r="F56" s="228">
        <f t="shared" si="4"/>
        <v>0</v>
      </c>
      <c r="H56" s="123"/>
    </row>
    <row r="57" spans="1:13" ht="28.8" x14ac:dyDescent="0.3">
      <c r="A57" s="134" t="s">
        <v>536</v>
      </c>
      <c r="B57" s="32" t="s">
        <v>475</v>
      </c>
      <c r="C57" s="33" t="s">
        <v>128</v>
      </c>
      <c r="D57" s="163" t="s">
        <v>282</v>
      </c>
      <c r="E57" s="168">
        <f>BPU!D54</f>
        <v>0</v>
      </c>
      <c r="F57" s="146">
        <f t="shared" si="4"/>
        <v>0</v>
      </c>
    </row>
    <row r="58" spans="1:13" ht="28.8" x14ac:dyDescent="0.3">
      <c r="A58" s="132" t="s">
        <v>537</v>
      </c>
      <c r="B58" s="73" t="s">
        <v>261</v>
      </c>
      <c r="C58" s="74" t="s">
        <v>128</v>
      </c>
      <c r="D58" s="165" t="s">
        <v>103</v>
      </c>
      <c r="E58" s="229">
        <f>BPU!D55</f>
        <v>0</v>
      </c>
      <c r="F58" s="228">
        <f t="shared" si="4"/>
        <v>0</v>
      </c>
    </row>
    <row r="59" spans="1:13" ht="28.8" x14ac:dyDescent="0.3">
      <c r="A59" s="134" t="s">
        <v>538</v>
      </c>
      <c r="B59" s="32" t="s">
        <v>630</v>
      </c>
      <c r="C59" s="33" t="s">
        <v>173</v>
      </c>
      <c r="D59" s="163" t="s">
        <v>236</v>
      </c>
      <c r="E59" s="168">
        <f>BPU!D56</f>
        <v>0</v>
      </c>
      <c r="F59" s="146">
        <f t="shared" si="4"/>
        <v>0</v>
      </c>
    </row>
    <row r="60" spans="1:13" ht="28.8" x14ac:dyDescent="0.3">
      <c r="A60" s="132" t="s">
        <v>539</v>
      </c>
      <c r="B60" s="73" t="s">
        <v>263</v>
      </c>
      <c r="C60" s="74" t="s">
        <v>173</v>
      </c>
      <c r="D60" s="165" t="s">
        <v>281</v>
      </c>
      <c r="E60" s="229">
        <f>BPU!D57</f>
        <v>0</v>
      </c>
      <c r="F60" s="228">
        <f t="shared" si="4"/>
        <v>0</v>
      </c>
    </row>
    <row r="61" spans="1:13" ht="43.2" x14ac:dyDescent="0.3">
      <c r="A61" s="134" t="s">
        <v>540</v>
      </c>
      <c r="B61" s="32" t="s">
        <v>476</v>
      </c>
      <c r="C61" s="241" t="s">
        <v>345</v>
      </c>
      <c r="D61" s="163" t="s">
        <v>15</v>
      </c>
      <c r="E61" s="168">
        <f>BPU!D58</f>
        <v>0</v>
      </c>
      <c r="F61" s="146">
        <f t="shared" si="4"/>
        <v>0</v>
      </c>
    </row>
    <row r="62" spans="1:13" ht="28.8" x14ac:dyDescent="0.3">
      <c r="A62" s="132" t="s">
        <v>541</v>
      </c>
      <c r="B62" s="73" t="s">
        <v>286</v>
      </c>
      <c r="C62" s="74" t="s">
        <v>285</v>
      </c>
      <c r="D62" s="165" t="s">
        <v>284</v>
      </c>
      <c r="E62" s="229">
        <f>BPU!D59</f>
        <v>0</v>
      </c>
      <c r="F62" s="228">
        <f>+E62*D62</f>
        <v>0</v>
      </c>
    </row>
    <row r="63" spans="1:13" ht="28.8" x14ac:dyDescent="0.3">
      <c r="A63" s="134" t="s">
        <v>542</v>
      </c>
      <c r="B63" s="32" t="s">
        <v>503</v>
      </c>
      <c r="C63" s="241" t="s">
        <v>128</v>
      </c>
      <c r="D63" s="163" t="s">
        <v>103</v>
      </c>
      <c r="E63" s="168">
        <f>BPU!D60</f>
        <v>0</v>
      </c>
      <c r="F63" s="146">
        <f t="shared" ref="F63:F67" si="5">+E63*D63</f>
        <v>0</v>
      </c>
    </row>
    <row r="64" spans="1:13" ht="28.8" x14ac:dyDescent="0.3">
      <c r="A64" s="132" t="s">
        <v>543</v>
      </c>
      <c r="B64" s="73" t="s">
        <v>505</v>
      </c>
      <c r="C64" s="74" t="s">
        <v>173</v>
      </c>
      <c r="D64" s="165" t="s">
        <v>19</v>
      </c>
      <c r="E64" s="229">
        <f>BPU!D61</f>
        <v>0</v>
      </c>
      <c r="F64" s="228">
        <f t="shared" si="5"/>
        <v>0</v>
      </c>
    </row>
    <row r="65" spans="1:6" ht="28.8" x14ac:dyDescent="0.3">
      <c r="A65" s="134" t="s">
        <v>544</v>
      </c>
      <c r="B65" s="32" t="s">
        <v>504</v>
      </c>
      <c r="C65" s="241" t="s">
        <v>173</v>
      </c>
      <c r="D65" s="163" t="s">
        <v>4</v>
      </c>
      <c r="E65" s="168">
        <f>BPU!D62</f>
        <v>0</v>
      </c>
      <c r="F65" s="146">
        <f t="shared" si="5"/>
        <v>0</v>
      </c>
    </row>
    <row r="66" spans="1:6" ht="43.2" x14ac:dyDescent="0.3">
      <c r="A66" s="132" t="s">
        <v>545</v>
      </c>
      <c r="B66" s="73" t="s">
        <v>507</v>
      </c>
      <c r="C66" s="74" t="s">
        <v>128</v>
      </c>
      <c r="D66" s="165" t="s">
        <v>19</v>
      </c>
      <c r="E66" s="229">
        <f>BPU!D63</f>
        <v>0</v>
      </c>
      <c r="F66" s="228">
        <f t="shared" si="5"/>
        <v>0</v>
      </c>
    </row>
    <row r="67" spans="1:6" ht="57.6" x14ac:dyDescent="0.3">
      <c r="A67" s="134" t="s">
        <v>546</v>
      </c>
      <c r="B67" s="32" t="s">
        <v>506</v>
      </c>
      <c r="C67" s="241" t="s">
        <v>418</v>
      </c>
      <c r="D67" s="163" t="s">
        <v>14</v>
      </c>
      <c r="E67" s="168">
        <f>BPU!D64</f>
        <v>0</v>
      </c>
      <c r="F67" s="146">
        <f t="shared" si="5"/>
        <v>0</v>
      </c>
    </row>
    <row r="68" spans="1:6" ht="28.8" x14ac:dyDescent="0.3">
      <c r="A68" s="132" t="s">
        <v>547</v>
      </c>
      <c r="B68" s="73" t="s">
        <v>568</v>
      </c>
      <c r="C68" s="74" t="s">
        <v>140</v>
      </c>
      <c r="D68" s="165" t="s">
        <v>511</v>
      </c>
      <c r="E68" s="229">
        <f>BPU!D65</f>
        <v>0</v>
      </c>
      <c r="F68" s="228">
        <f>E68*D68</f>
        <v>0</v>
      </c>
    </row>
    <row r="69" spans="1:6" ht="28.8" x14ac:dyDescent="0.3">
      <c r="A69" s="134" t="s">
        <v>565</v>
      </c>
      <c r="B69" s="32" t="s">
        <v>569</v>
      </c>
      <c r="C69" s="241" t="s">
        <v>140</v>
      </c>
      <c r="D69" s="163" t="s">
        <v>511</v>
      </c>
      <c r="E69" s="168">
        <f>BPU!D66</f>
        <v>0</v>
      </c>
      <c r="F69" s="146">
        <f>E69*D69</f>
        <v>0</v>
      </c>
    </row>
    <row r="70" spans="1:6" ht="57.6" x14ac:dyDescent="0.3">
      <c r="A70" s="132" t="s">
        <v>548</v>
      </c>
      <c r="B70" s="73" t="s">
        <v>564</v>
      </c>
      <c r="C70" s="74" t="s">
        <v>631</v>
      </c>
      <c r="D70" s="165" t="s">
        <v>234</v>
      </c>
      <c r="E70" s="229">
        <f>BPU!D67</f>
        <v>0</v>
      </c>
      <c r="F70" s="228">
        <f t="shared" ref="F70:F71" si="6">E70*D70</f>
        <v>0</v>
      </c>
    </row>
    <row r="71" spans="1:6" ht="58.2" thickBot="1" x14ac:dyDescent="0.35">
      <c r="A71" s="134" t="s">
        <v>562</v>
      </c>
      <c r="B71" s="32" t="s">
        <v>563</v>
      </c>
      <c r="C71" s="241" t="s">
        <v>631</v>
      </c>
      <c r="D71" s="163" t="s">
        <v>570</v>
      </c>
      <c r="E71" s="168">
        <f>BPU!D68</f>
        <v>0</v>
      </c>
      <c r="F71" s="146">
        <f t="shared" si="6"/>
        <v>0</v>
      </c>
    </row>
    <row r="72" spans="1:6" ht="15" thickBot="1" x14ac:dyDescent="0.35">
      <c r="A72" s="215" t="s">
        <v>237</v>
      </c>
      <c r="B72" s="216"/>
      <c r="C72" s="217"/>
      <c r="D72" s="217"/>
      <c r="E72" s="218"/>
      <c r="F72" s="236">
        <f>SUM(F47:F71)</f>
        <v>0</v>
      </c>
    </row>
    <row r="73" spans="1:6" ht="5.0999999999999996" customHeight="1" thickBot="1" x14ac:dyDescent="0.35">
      <c r="A73" s="152"/>
      <c r="B73" s="153"/>
      <c r="C73" s="154"/>
      <c r="D73" s="154"/>
      <c r="E73" s="155"/>
      <c r="F73" s="155"/>
    </row>
    <row r="74" spans="1:6" ht="15.6" x14ac:dyDescent="0.3">
      <c r="A74" s="148" t="s">
        <v>572</v>
      </c>
      <c r="B74" s="149" t="s">
        <v>516</v>
      </c>
      <c r="C74" s="150"/>
      <c r="D74" s="151"/>
      <c r="E74" s="327"/>
      <c r="F74" s="328"/>
    </row>
    <row r="75" spans="1:6" ht="15" thickBot="1" x14ac:dyDescent="0.35">
      <c r="A75" s="134" t="s">
        <v>549</v>
      </c>
      <c r="B75" s="32" t="s">
        <v>638</v>
      </c>
      <c r="C75" s="42" t="s">
        <v>21</v>
      </c>
      <c r="D75" s="163" t="s">
        <v>4</v>
      </c>
      <c r="E75" s="168">
        <f>BPU!D71</f>
        <v>0</v>
      </c>
      <c r="F75" s="146">
        <f>E75*D75</f>
        <v>0</v>
      </c>
    </row>
    <row r="76" spans="1:6" ht="15" thickBot="1" x14ac:dyDescent="0.35">
      <c r="A76" s="324"/>
      <c r="B76" s="325"/>
      <c r="C76" s="326"/>
      <c r="D76" s="326"/>
      <c r="E76" s="327"/>
      <c r="F76" s="328">
        <f>SUM(F75:F75)</f>
        <v>0</v>
      </c>
    </row>
    <row r="77" spans="1:6" ht="5.0999999999999996" customHeight="1" thickBot="1" x14ac:dyDescent="0.35">
      <c r="A77" s="152"/>
      <c r="B77" s="153"/>
      <c r="C77" s="154"/>
      <c r="D77" s="154"/>
      <c r="E77" s="155"/>
      <c r="F77" s="155"/>
    </row>
    <row r="78" spans="1:6" ht="36" customHeight="1" thickBot="1" x14ac:dyDescent="0.35">
      <c r="A78" s="148" t="s">
        <v>278</v>
      </c>
      <c r="B78" s="149" t="s">
        <v>277</v>
      </c>
      <c r="C78" s="150" t="s">
        <v>22</v>
      </c>
      <c r="D78" s="150" t="s">
        <v>223</v>
      </c>
      <c r="E78" s="171" t="s">
        <v>6</v>
      </c>
      <c r="F78" s="172" t="s">
        <v>230</v>
      </c>
    </row>
    <row r="79" spans="1:6" ht="15.6" x14ac:dyDescent="0.3">
      <c r="A79" s="58" t="s">
        <v>577</v>
      </c>
      <c r="B79" s="238" t="s">
        <v>342</v>
      </c>
      <c r="C79" s="239"/>
      <c r="D79" s="239"/>
      <c r="E79" s="239"/>
      <c r="F79" s="239"/>
    </row>
    <row r="80" spans="1:6" ht="43.2" x14ac:dyDescent="0.3">
      <c r="A80" s="134" t="s">
        <v>550</v>
      </c>
      <c r="B80" s="220" t="s">
        <v>509</v>
      </c>
      <c r="C80" s="42" t="s">
        <v>21</v>
      </c>
      <c r="D80" s="221" t="s">
        <v>4</v>
      </c>
      <c r="E80" s="173">
        <f>BPU!D26</f>
        <v>0</v>
      </c>
      <c r="F80" s="156">
        <f t="shared" ref="F80:F81" si="7">E80*D80</f>
        <v>0</v>
      </c>
    </row>
    <row r="81" spans="1:8" ht="30" customHeight="1" x14ac:dyDescent="0.3">
      <c r="A81" s="132" t="s">
        <v>551</v>
      </c>
      <c r="B81" s="73" t="s">
        <v>477</v>
      </c>
      <c r="C81" s="74" t="s">
        <v>173</v>
      </c>
      <c r="D81" s="165" t="s">
        <v>293</v>
      </c>
      <c r="E81" s="169">
        <f>BPU!D76</f>
        <v>0</v>
      </c>
      <c r="F81" s="147">
        <f t="shared" si="7"/>
        <v>0</v>
      </c>
    </row>
    <row r="82" spans="1:8" ht="30.6" customHeight="1" x14ac:dyDescent="0.3">
      <c r="A82" s="134" t="s">
        <v>552</v>
      </c>
      <c r="B82" s="220" t="s">
        <v>488</v>
      </c>
      <c r="C82" s="42" t="s">
        <v>173</v>
      </c>
      <c r="D82" s="221" t="s">
        <v>293</v>
      </c>
      <c r="E82" s="173">
        <f>BPU!D77</f>
        <v>0</v>
      </c>
      <c r="F82" s="156">
        <f>E82*D82</f>
        <v>0</v>
      </c>
    </row>
    <row r="83" spans="1:8" ht="39.6" customHeight="1" x14ac:dyDescent="0.3">
      <c r="A83" s="132" t="s">
        <v>553</v>
      </c>
      <c r="B83" s="73" t="s">
        <v>614</v>
      </c>
      <c r="C83" s="74" t="s">
        <v>128</v>
      </c>
      <c r="D83" s="277">
        <v>12</v>
      </c>
      <c r="E83" s="279">
        <f>BPU!D78</f>
        <v>0</v>
      </c>
      <c r="F83" s="278">
        <f>E83*D83</f>
        <v>0</v>
      </c>
    </row>
    <row r="84" spans="1:8" ht="31.5" customHeight="1" x14ac:dyDescent="0.3">
      <c r="A84" s="134" t="s">
        <v>554</v>
      </c>
      <c r="B84" s="220" t="s">
        <v>489</v>
      </c>
      <c r="C84" s="42" t="s">
        <v>173</v>
      </c>
      <c r="D84" s="221" t="s">
        <v>343</v>
      </c>
      <c r="E84" s="173">
        <f>BPU!D79</f>
        <v>0</v>
      </c>
      <c r="F84" s="156">
        <f>E84*D84</f>
        <v>0</v>
      </c>
    </row>
    <row r="85" spans="1:8" x14ac:dyDescent="0.3">
      <c r="A85" s="132" t="s">
        <v>578</v>
      </c>
      <c r="B85" s="73" t="s">
        <v>510</v>
      </c>
      <c r="C85" s="74" t="s">
        <v>173</v>
      </c>
      <c r="D85" s="165" t="s">
        <v>344</v>
      </c>
      <c r="E85" s="166">
        <f>BPU!D80</f>
        <v>0</v>
      </c>
      <c r="F85" s="147">
        <f>E85*D85</f>
        <v>0</v>
      </c>
      <c r="H85" s="170"/>
    </row>
    <row r="86" spans="1:8" ht="28.8" x14ac:dyDescent="0.3">
      <c r="A86" s="58" t="s">
        <v>555</v>
      </c>
      <c r="B86" s="238" t="s">
        <v>482</v>
      </c>
      <c r="C86" s="239"/>
      <c r="D86" s="239"/>
      <c r="E86" s="239"/>
      <c r="F86" s="239"/>
    </row>
    <row r="87" spans="1:8" ht="28.8" x14ac:dyDescent="0.3">
      <c r="A87" s="134" t="s">
        <v>556</v>
      </c>
      <c r="B87" s="32" t="s">
        <v>634</v>
      </c>
      <c r="C87" s="33" t="s">
        <v>345</v>
      </c>
      <c r="D87" s="163" t="s">
        <v>19</v>
      </c>
      <c r="E87" s="173">
        <f>BPU!D82</f>
        <v>0</v>
      </c>
      <c r="F87" s="156">
        <f>E87*D87</f>
        <v>0</v>
      </c>
    </row>
    <row r="88" spans="1:8" x14ac:dyDescent="0.3">
      <c r="A88" s="132" t="s">
        <v>557</v>
      </c>
      <c r="B88" s="93" t="s">
        <v>432</v>
      </c>
      <c r="C88" s="75" t="s">
        <v>128</v>
      </c>
      <c r="D88" s="280" t="s">
        <v>14</v>
      </c>
      <c r="E88" s="169">
        <f>BPU!D83</f>
        <v>0</v>
      </c>
      <c r="F88" s="147">
        <f t="shared" ref="F88:F92" si="8">E88*D88</f>
        <v>0</v>
      </c>
    </row>
    <row r="89" spans="1:8" x14ac:dyDescent="0.3">
      <c r="A89" s="134" t="s">
        <v>558</v>
      </c>
      <c r="B89" s="32" t="s">
        <v>431</v>
      </c>
      <c r="C89" s="33" t="s">
        <v>128</v>
      </c>
      <c r="D89" s="163" t="s">
        <v>4</v>
      </c>
      <c r="E89" s="173">
        <f>BPU!D84</f>
        <v>0</v>
      </c>
      <c r="F89" s="156">
        <f t="shared" si="8"/>
        <v>0</v>
      </c>
    </row>
    <row r="90" spans="1:8" x14ac:dyDescent="0.3">
      <c r="A90" s="132" t="s">
        <v>559</v>
      </c>
      <c r="B90" s="93" t="s">
        <v>433</v>
      </c>
      <c r="C90" s="75" t="s">
        <v>128</v>
      </c>
      <c r="D90" s="280" t="s">
        <v>19</v>
      </c>
      <c r="E90" s="169">
        <f>BPU!D85</f>
        <v>0</v>
      </c>
      <c r="F90" s="147">
        <f t="shared" si="8"/>
        <v>0</v>
      </c>
    </row>
    <row r="91" spans="1:8" x14ac:dyDescent="0.3">
      <c r="A91" s="134" t="s">
        <v>560</v>
      </c>
      <c r="B91" s="32" t="s">
        <v>434</v>
      </c>
      <c r="C91" s="33" t="s">
        <v>128</v>
      </c>
      <c r="D91" s="163" t="s">
        <v>19</v>
      </c>
      <c r="E91" s="173">
        <f>BPU!D86</f>
        <v>0</v>
      </c>
      <c r="F91" s="156">
        <f t="shared" si="8"/>
        <v>0</v>
      </c>
    </row>
    <row r="92" spans="1:8" x14ac:dyDescent="0.3">
      <c r="A92" s="132" t="s">
        <v>616</v>
      </c>
      <c r="B92" s="93" t="str">
        <f>BPU!B87</f>
        <v>Moins value dans le cas d'une dépose anticipée d'une chaudières par un tiers (par équipement).</v>
      </c>
      <c r="C92" s="75" t="s">
        <v>128</v>
      </c>
      <c r="D92" s="280" t="s">
        <v>15</v>
      </c>
      <c r="E92" s="169">
        <f>BPU!D87</f>
        <v>0</v>
      </c>
      <c r="F92" s="147">
        <f t="shared" si="8"/>
        <v>0</v>
      </c>
    </row>
    <row r="93" spans="1:8" ht="15.6" x14ac:dyDescent="0.3">
      <c r="A93" s="275" t="s">
        <v>561</v>
      </c>
      <c r="B93" s="124" t="s">
        <v>480</v>
      </c>
      <c r="C93" s="239"/>
      <c r="D93" s="239"/>
      <c r="E93" s="276"/>
      <c r="F93" s="276"/>
    </row>
    <row r="94" spans="1:8" ht="136.94999999999999" customHeight="1" thickBot="1" x14ac:dyDescent="0.35">
      <c r="A94" s="365" t="s">
        <v>464</v>
      </c>
      <c r="B94" s="366"/>
      <c r="C94" s="366"/>
      <c r="D94" s="366"/>
      <c r="E94" s="366"/>
      <c r="F94" s="366"/>
    </row>
    <row r="95" spans="1:8" ht="28.2" customHeight="1" x14ac:dyDescent="0.3">
      <c r="A95" s="245" t="s">
        <v>347</v>
      </c>
      <c r="B95" s="126" t="s">
        <v>348</v>
      </c>
      <c r="C95" s="127" t="s">
        <v>22</v>
      </c>
      <c r="D95" s="127" t="s">
        <v>223</v>
      </c>
      <c r="E95" s="127" t="s">
        <v>6</v>
      </c>
      <c r="F95" s="127" t="s">
        <v>230</v>
      </c>
    </row>
    <row r="96" spans="1:8" x14ac:dyDescent="0.3">
      <c r="A96" s="281" t="s">
        <v>349</v>
      </c>
      <c r="B96" s="282" t="s">
        <v>350</v>
      </c>
      <c r="C96" s="283"/>
      <c r="D96" s="284"/>
      <c r="E96" s="284"/>
      <c r="F96" s="285"/>
    </row>
    <row r="97" spans="1:6" x14ac:dyDescent="0.3">
      <c r="A97" s="243">
        <v>1</v>
      </c>
      <c r="B97" s="129" t="s">
        <v>410</v>
      </c>
      <c r="C97" s="42" t="s">
        <v>418</v>
      </c>
      <c r="D97" s="244">
        <v>3</v>
      </c>
      <c r="E97" s="173">
        <f>BPU!D92</f>
        <v>0</v>
      </c>
      <c r="F97" s="156">
        <f>E97*D97</f>
        <v>0</v>
      </c>
    </row>
    <row r="98" spans="1:6" x14ac:dyDescent="0.3">
      <c r="A98" s="69">
        <v>2</v>
      </c>
      <c r="B98" s="73" t="s">
        <v>413</v>
      </c>
      <c r="C98" s="75" t="s">
        <v>285</v>
      </c>
      <c r="D98" s="75" t="s">
        <v>454</v>
      </c>
      <c r="E98" s="169">
        <f>BPU!D93</f>
        <v>0</v>
      </c>
      <c r="F98" s="147">
        <f t="shared" ref="F98:F115" si="9">E98*D98</f>
        <v>0</v>
      </c>
    </row>
    <row r="99" spans="1:6" x14ac:dyDescent="0.3">
      <c r="A99" s="243">
        <v>3</v>
      </c>
      <c r="B99" s="129" t="s">
        <v>408</v>
      </c>
      <c r="C99" s="42" t="s">
        <v>285</v>
      </c>
      <c r="D99" s="244" t="s">
        <v>15</v>
      </c>
      <c r="E99" s="173">
        <f>BPU!D94</f>
        <v>0</v>
      </c>
      <c r="F99" s="156">
        <f t="shared" si="9"/>
        <v>0</v>
      </c>
    </row>
    <row r="100" spans="1:6" x14ac:dyDescent="0.3">
      <c r="A100" s="69">
        <v>3</v>
      </c>
      <c r="B100" s="73" t="s">
        <v>409</v>
      </c>
      <c r="C100" s="75" t="s">
        <v>285</v>
      </c>
      <c r="D100" s="75" t="s">
        <v>15</v>
      </c>
      <c r="E100" s="169">
        <f>BPU!D95</f>
        <v>0</v>
      </c>
      <c r="F100" s="147">
        <f t="shared" si="9"/>
        <v>0</v>
      </c>
    </row>
    <row r="101" spans="1:6" x14ac:dyDescent="0.3">
      <c r="A101" s="243">
        <v>4</v>
      </c>
      <c r="B101" s="129" t="s">
        <v>412</v>
      </c>
      <c r="C101" s="42" t="s">
        <v>631</v>
      </c>
      <c r="D101" s="244" t="s">
        <v>457</v>
      </c>
      <c r="E101" s="173">
        <f>BPU!D96</f>
        <v>0</v>
      </c>
      <c r="F101" s="156">
        <f t="shared" si="9"/>
        <v>0</v>
      </c>
    </row>
    <row r="102" spans="1:6" x14ac:dyDescent="0.3">
      <c r="A102" s="69">
        <v>5</v>
      </c>
      <c r="B102" s="73" t="s">
        <v>465</v>
      </c>
      <c r="C102" s="75" t="s">
        <v>140</v>
      </c>
      <c r="D102" s="75" t="s">
        <v>455</v>
      </c>
      <c r="E102" s="169">
        <f>BPU!D97</f>
        <v>0</v>
      </c>
      <c r="F102" s="147">
        <f t="shared" si="9"/>
        <v>0</v>
      </c>
    </row>
    <row r="103" spans="1:6" x14ac:dyDescent="0.3">
      <c r="A103" s="243">
        <v>6</v>
      </c>
      <c r="B103" s="129" t="s">
        <v>351</v>
      </c>
      <c r="C103" s="42" t="s">
        <v>285</v>
      </c>
      <c r="D103" s="244" t="s">
        <v>19</v>
      </c>
      <c r="E103" s="173">
        <f>BPU!D98</f>
        <v>0</v>
      </c>
      <c r="F103" s="156">
        <f t="shared" si="9"/>
        <v>0</v>
      </c>
    </row>
    <row r="104" spans="1:6" x14ac:dyDescent="0.3">
      <c r="A104" s="69">
        <v>7</v>
      </c>
      <c r="B104" s="73" t="s">
        <v>352</v>
      </c>
      <c r="C104" s="75" t="s">
        <v>140</v>
      </c>
      <c r="D104" s="75" t="s">
        <v>456</v>
      </c>
      <c r="E104" s="169">
        <f>BPU!D99</f>
        <v>0</v>
      </c>
      <c r="F104" s="147">
        <f t="shared" si="9"/>
        <v>0</v>
      </c>
    </row>
    <row r="105" spans="1:6" x14ac:dyDescent="0.3">
      <c r="A105" s="243" t="s">
        <v>353</v>
      </c>
      <c r="B105" s="129" t="s">
        <v>354</v>
      </c>
      <c r="C105" s="42" t="s">
        <v>285</v>
      </c>
      <c r="D105" s="244" t="s">
        <v>14</v>
      </c>
      <c r="E105" s="173">
        <f>BPU!D100</f>
        <v>0</v>
      </c>
      <c r="F105" s="156">
        <f t="shared" si="9"/>
        <v>0</v>
      </c>
    </row>
    <row r="106" spans="1:6" x14ac:dyDescent="0.3">
      <c r="A106" s="69">
        <v>10</v>
      </c>
      <c r="B106" s="73" t="s">
        <v>355</v>
      </c>
      <c r="C106" s="75" t="s">
        <v>285</v>
      </c>
      <c r="D106" s="75" t="s">
        <v>452</v>
      </c>
      <c r="E106" s="169">
        <f>BPU!D101</f>
        <v>0</v>
      </c>
      <c r="F106" s="147">
        <f t="shared" si="9"/>
        <v>0</v>
      </c>
    </row>
    <row r="107" spans="1:6" x14ac:dyDescent="0.3">
      <c r="A107" s="243" t="s">
        <v>415</v>
      </c>
      <c r="B107" s="129" t="s">
        <v>356</v>
      </c>
      <c r="C107" s="42" t="s">
        <v>285</v>
      </c>
      <c r="D107" s="244">
        <v>10</v>
      </c>
      <c r="E107" s="173">
        <f>BPU!D102</f>
        <v>0</v>
      </c>
      <c r="F107" s="156">
        <f t="shared" si="9"/>
        <v>0</v>
      </c>
    </row>
    <row r="108" spans="1:6" x14ac:dyDescent="0.3">
      <c r="A108" s="69" t="s">
        <v>415</v>
      </c>
      <c r="B108" s="73" t="s">
        <v>466</v>
      </c>
      <c r="C108" s="75" t="s">
        <v>285</v>
      </c>
      <c r="D108" s="75">
        <v>10</v>
      </c>
      <c r="E108" s="169">
        <f>BPU!D103</f>
        <v>0</v>
      </c>
      <c r="F108" s="147">
        <f t="shared" si="9"/>
        <v>0</v>
      </c>
    </row>
    <row r="109" spans="1:6" x14ac:dyDescent="0.3">
      <c r="A109" s="281" t="s">
        <v>357</v>
      </c>
      <c r="B109" s="282" t="s">
        <v>358</v>
      </c>
      <c r="C109" s="283"/>
      <c r="D109" s="284"/>
      <c r="E109" s="284"/>
      <c r="F109" s="285"/>
    </row>
    <row r="110" spans="1:6" x14ac:dyDescent="0.3">
      <c r="A110" s="243" t="s">
        <v>447</v>
      </c>
      <c r="B110" s="129" t="s">
        <v>446</v>
      </c>
      <c r="C110" s="42" t="s">
        <v>140</v>
      </c>
      <c r="D110" s="244">
        <f>(636+231+175)*0.1</f>
        <v>104.2</v>
      </c>
      <c r="E110" s="173">
        <f>BPU!D105</f>
        <v>0</v>
      </c>
      <c r="F110" s="156">
        <f t="shared" si="9"/>
        <v>0</v>
      </c>
    </row>
    <row r="111" spans="1:6" x14ac:dyDescent="0.3">
      <c r="A111" s="69">
        <v>15</v>
      </c>
      <c r="B111" s="73" t="s">
        <v>453</v>
      </c>
      <c r="C111" s="75" t="s">
        <v>140</v>
      </c>
      <c r="D111" s="75">
        <f>1689*0.1</f>
        <v>168.9</v>
      </c>
      <c r="E111" s="169">
        <f>BPU!D106</f>
        <v>0</v>
      </c>
      <c r="F111" s="147">
        <f t="shared" si="9"/>
        <v>0</v>
      </c>
    </row>
    <row r="112" spans="1:6" x14ac:dyDescent="0.3">
      <c r="A112" s="243" t="s">
        <v>359</v>
      </c>
      <c r="B112" s="129" t="s">
        <v>424</v>
      </c>
      <c r="C112" s="42" t="s">
        <v>140</v>
      </c>
      <c r="D112" s="244">
        <f>1162/2</f>
        <v>581</v>
      </c>
      <c r="E112" s="173">
        <f>BPU!D107</f>
        <v>0</v>
      </c>
      <c r="F112" s="156">
        <f t="shared" si="9"/>
        <v>0</v>
      </c>
    </row>
    <row r="113" spans="1:6" x14ac:dyDescent="0.3">
      <c r="A113" s="69" t="s">
        <v>359</v>
      </c>
      <c r="B113" s="73" t="s">
        <v>423</v>
      </c>
      <c r="C113" s="75" t="s">
        <v>140</v>
      </c>
      <c r="D113" s="75">
        <f>1162/2</f>
        <v>581</v>
      </c>
      <c r="E113" s="169">
        <f>BPU!D108</f>
        <v>0</v>
      </c>
      <c r="F113" s="147">
        <f t="shared" si="9"/>
        <v>0</v>
      </c>
    </row>
    <row r="114" spans="1:6" x14ac:dyDescent="0.3">
      <c r="A114" s="243" t="s">
        <v>360</v>
      </c>
      <c r="B114" s="129" t="s">
        <v>361</v>
      </c>
      <c r="C114" s="42" t="s">
        <v>140</v>
      </c>
      <c r="D114" s="244">
        <v>23</v>
      </c>
      <c r="E114" s="173">
        <f>BPU!D109</f>
        <v>0</v>
      </c>
      <c r="F114" s="156">
        <f t="shared" si="9"/>
        <v>0</v>
      </c>
    </row>
    <row r="115" spans="1:6" x14ac:dyDescent="0.3">
      <c r="A115" s="69">
        <v>25</v>
      </c>
      <c r="B115" s="73" t="s">
        <v>362</v>
      </c>
      <c r="C115" s="75" t="s">
        <v>631</v>
      </c>
      <c r="D115" s="75">
        <v>38</v>
      </c>
      <c r="E115" s="169">
        <f>BPU!D110</f>
        <v>0</v>
      </c>
      <c r="F115" s="147">
        <f t="shared" si="9"/>
        <v>0</v>
      </c>
    </row>
    <row r="116" spans="1:6" x14ac:dyDescent="0.3">
      <c r="A116" s="281" t="s">
        <v>363</v>
      </c>
      <c r="B116" s="282" t="s">
        <v>364</v>
      </c>
      <c r="C116" s="283"/>
      <c r="D116" s="284"/>
      <c r="E116" s="284"/>
      <c r="F116" s="285"/>
    </row>
    <row r="117" spans="1:6" x14ac:dyDescent="0.3">
      <c r="A117" s="243">
        <v>62</v>
      </c>
      <c r="B117" s="129" t="s">
        <v>417</v>
      </c>
      <c r="C117" s="42" t="s">
        <v>631</v>
      </c>
      <c r="D117" s="244">
        <v>5</v>
      </c>
      <c r="E117" s="173">
        <f>BPU!D112</f>
        <v>0</v>
      </c>
      <c r="F117" s="156">
        <f t="shared" ref="F117" si="10">E117*D117</f>
        <v>0</v>
      </c>
    </row>
    <row r="118" spans="1:6" x14ac:dyDescent="0.3">
      <c r="A118" s="69">
        <v>65</v>
      </c>
      <c r="B118" s="73" t="s">
        <v>467</v>
      </c>
      <c r="C118" s="75" t="s">
        <v>416</v>
      </c>
      <c r="D118" s="75">
        <v>1</v>
      </c>
      <c r="E118" s="169">
        <f>BPU!D113</f>
        <v>0</v>
      </c>
      <c r="F118" s="147">
        <f t="shared" ref="F118:F121" si="11">E118*D118</f>
        <v>0</v>
      </c>
    </row>
    <row r="119" spans="1:6" x14ac:dyDescent="0.3">
      <c r="A119" s="243">
        <v>67</v>
      </c>
      <c r="B119" s="129" t="s">
        <v>365</v>
      </c>
      <c r="C119" s="42" t="s">
        <v>156</v>
      </c>
      <c r="D119" s="244">
        <v>37</v>
      </c>
      <c r="E119" s="173">
        <f>BPU!D114</f>
        <v>0</v>
      </c>
      <c r="F119" s="156">
        <f t="shared" si="11"/>
        <v>0</v>
      </c>
    </row>
    <row r="120" spans="1:6" x14ac:dyDescent="0.3">
      <c r="A120" s="69">
        <v>67</v>
      </c>
      <c r="B120" s="73" t="s">
        <v>366</v>
      </c>
      <c r="C120" s="75" t="s">
        <v>128</v>
      </c>
      <c r="D120" s="75">
        <v>4</v>
      </c>
      <c r="E120" s="169">
        <f>BPU!D115</f>
        <v>0</v>
      </c>
      <c r="F120" s="147">
        <f t="shared" si="11"/>
        <v>0</v>
      </c>
    </row>
    <row r="121" spans="1:6" x14ac:dyDescent="0.3">
      <c r="A121" s="243">
        <v>64</v>
      </c>
      <c r="B121" s="129" t="s">
        <v>367</v>
      </c>
      <c r="C121" s="42" t="s">
        <v>140</v>
      </c>
      <c r="D121" s="244">
        <v>19</v>
      </c>
      <c r="E121" s="173">
        <f>BPU!D116</f>
        <v>0</v>
      </c>
      <c r="F121" s="156">
        <f t="shared" si="11"/>
        <v>0</v>
      </c>
    </row>
    <row r="122" spans="1:6" x14ac:dyDescent="0.3">
      <c r="A122" s="281" t="s">
        <v>368</v>
      </c>
      <c r="B122" s="282" t="s">
        <v>369</v>
      </c>
      <c r="C122" s="283"/>
      <c r="D122" s="284"/>
      <c r="E122" s="284"/>
      <c r="F122" s="285"/>
    </row>
    <row r="123" spans="1:6" x14ac:dyDescent="0.3">
      <c r="A123" s="243">
        <v>31</v>
      </c>
      <c r="B123" s="129" t="s">
        <v>420</v>
      </c>
      <c r="C123" s="42" t="s">
        <v>140</v>
      </c>
      <c r="D123" s="244" t="s">
        <v>458</v>
      </c>
      <c r="E123" s="173">
        <f>BPU!D118</f>
        <v>0</v>
      </c>
      <c r="F123" s="156">
        <f t="shared" ref="F123" si="12">E123*D123</f>
        <v>0</v>
      </c>
    </row>
    <row r="124" spans="1:6" x14ac:dyDescent="0.3">
      <c r="A124" s="69">
        <v>32</v>
      </c>
      <c r="B124" s="73" t="s">
        <v>370</v>
      </c>
      <c r="C124" s="75" t="s">
        <v>140</v>
      </c>
      <c r="D124" s="75" t="s">
        <v>459</v>
      </c>
      <c r="E124" s="169">
        <f>BPU!D119</f>
        <v>0</v>
      </c>
      <c r="F124" s="147">
        <f t="shared" ref="F124:F127" si="13">E124*D124</f>
        <v>0</v>
      </c>
    </row>
    <row r="125" spans="1:6" x14ac:dyDescent="0.3">
      <c r="A125" s="243">
        <v>39</v>
      </c>
      <c r="B125" s="129" t="s">
        <v>419</v>
      </c>
      <c r="C125" s="42" t="s">
        <v>140</v>
      </c>
      <c r="D125" s="244" t="s">
        <v>460</v>
      </c>
      <c r="E125" s="173">
        <f>BPU!D120</f>
        <v>0</v>
      </c>
      <c r="F125" s="156">
        <f t="shared" si="13"/>
        <v>0</v>
      </c>
    </row>
    <row r="126" spans="1:6" x14ac:dyDescent="0.3">
      <c r="A126" s="69">
        <v>40</v>
      </c>
      <c r="B126" s="73" t="s">
        <v>371</v>
      </c>
      <c r="C126" s="75" t="s">
        <v>140</v>
      </c>
      <c r="D126" s="75" t="s">
        <v>461</v>
      </c>
      <c r="E126" s="169">
        <f>BPU!D121</f>
        <v>0</v>
      </c>
      <c r="F126" s="147">
        <f t="shared" si="13"/>
        <v>0</v>
      </c>
    </row>
    <row r="127" spans="1:6" x14ac:dyDescent="0.3">
      <c r="A127" s="243">
        <v>68</v>
      </c>
      <c r="B127" s="129" t="s">
        <v>468</v>
      </c>
      <c r="C127" s="42" t="s">
        <v>140</v>
      </c>
      <c r="D127" s="244">
        <v>49</v>
      </c>
      <c r="E127" s="173">
        <f>BPU!D122</f>
        <v>0</v>
      </c>
      <c r="F127" s="156">
        <f t="shared" si="13"/>
        <v>0</v>
      </c>
    </row>
    <row r="128" spans="1:6" x14ac:dyDescent="0.3">
      <c r="A128" s="281" t="s">
        <v>372</v>
      </c>
      <c r="B128" s="282" t="s">
        <v>373</v>
      </c>
      <c r="C128" s="283"/>
      <c r="D128" s="284"/>
      <c r="E128" s="284"/>
      <c r="F128" s="285"/>
    </row>
    <row r="129" spans="1:6" x14ac:dyDescent="0.3">
      <c r="A129" s="243" t="s">
        <v>374</v>
      </c>
      <c r="B129" s="129" t="s">
        <v>422</v>
      </c>
      <c r="C129" s="42" t="s">
        <v>140</v>
      </c>
      <c r="D129" s="244">
        <v>105</v>
      </c>
      <c r="E129" s="173">
        <f>BPU!D124</f>
        <v>0</v>
      </c>
      <c r="F129" s="156">
        <f t="shared" ref="F129" si="14">E129*D129</f>
        <v>0</v>
      </c>
    </row>
    <row r="130" spans="1:6" x14ac:dyDescent="0.3">
      <c r="A130" s="69" t="s">
        <v>378</v>
      </c>
      <c r="B130" s="73" t="s">
        <v>421</v>
      </c>
      <c r="C130" s="75" t="s">
        <v>140</v>
      </c>
      <c r="D130" s="75">
        <v>42</v>
      </c>
      <c r="E130" s="169">
        <f>BPU!D125</f>
        <v>0</v>
      </c>
      <c r="F130" s="147">
        <f t="shared" ref="F130:F142" si="15">E130*D130</f>
        <v>0</v>
      </c>
    </row>
    <row r="131" spans="1:6" x14ac:dyDescent="0.3">
      <c r="A131" s="243" t="s">
        <v>375</v>
      </c>
      <c r="B131" s="129" t="s">
        <v>376</v>
      </c>
      <c r="C131" s="42" t="s">
        <v>128</v>
      </c>
      <c r="D131" s="244">
        <v>203</v>
      </c>
      <c r="E131" s="173">
        <f>BPU!D126</f>
        <v>0</v>
      </c>
      <c r="F131" s="156">
        <f t="shared" si="15"/>
        <v>0</v>
      </c>
    </row>
    <row r="132" spans="1:6" x14ac:dyDescent="0.3">
      <c r="A132" s="69">
        <v>38</v>
      </c>
      <c r="B132" s="73" t="s">
        <v>435</v>
      </c>
      <c r="C132" s="75" t="s">
        <v>418</v>
      </c>
      <c r="D132" s="75">
        <v>18</v>
      </c>
      <c r="E132" s="169">
        <f>BPU!D127</f>
        <v>0</v>
      </c>
      <c r="F132" s="147">
        <f t="shared" si="15"/>
        <v>0</v>
      </c>
    </row>
    <row r="133" spans="1:6" x14ac:dyDescent="0.3">
      <c r="A133" s="243">
        <v>79</v>
      </c>
      <c r="B133" s="129" t="s">
        <v>377</v>
      </c>
      <c r="C133" s="42" t="s">
        <v>285</v>
      </c>
      <c r="D133" s="244">
        <v>10</v>
      </c>
      <c r="E133" s="173">
        <f>BPU!D128</f>
        <v>0</v>
      </c>
      <c r="F133" s="156">
        <f t="shared" si="15"/>
        <v>0</v>
      </c>
    </row>
    <row r="134" spans="1:6" x14ac:dyDescent="0.3">
      <c r="A134" s="243">
        <v>21</v>
      </c>
      <c r="B134" s="129" t="s">
        <v>379</v>
      </c>
      <c r="C134" s="42" t="s">
        <v>156</v>
      </c>
      <c r="D134" s="244">
        <v>29.099999999999998</v>
      </c>
      <c r="E134" s="173">
        <f>BPU!D129</f>
        <v>0</v>
      </c>
      <c r="F134" s="156">
        <f t="shared" si="15"/>
        <v>0</v>
      </c>
    </row>
    <row r="135" spans="1:6" x14ac:dyDescent="0.3">
      <c r="A135" s="69">
        <v>22</v>
      </c>
      <c r="B135" s="73" t="s">
        <v>380</v>
      </c>
      <c r="C135" s="75" t="s">
        <v>156</v>
      </c>
      <c r="D135" s="75">
        <v>250</v>
      </c>
      <c r="E135" s="169">
        <f>BPU!D130</f>
        <v>0</v>
      </c>
      <c r="F135" s="147">
        <f t="shared" si="15"/>
        <v>0</v>
      </c>
    </row>
    <row r="136" spans="1:6" x14ac:dyDescent="0.3">
      <c r="A136" s="243">
        <v>24</v>
      </c>
      <c r="B136" s="129" t="s">
        <v>381</v>
      </c>
      <c r="C136" s="42" t="s">
        <v>156</v>
      </c>
      <c r="D136" s="244">
        <v>46.5</v>
      </c>
      <c r="E136" s="173">
        <f>BPU!D131</f>
        <v>0</v>
      </c>
      <c r="F136" s="156">
        <f t="shared" si="15"/>
        <v>0</v>
      </c>
    </row>
    <row r="137" spans="1:6" x14ac:dyDescent="0.3">
      <c r="A137" s="69">
        <v>26</v>
      </c>
      <c r="B137" s="73" t="s">
        <v>436</v>
      </c>
      <c r="C137" s="75" t="s">
        <v>128</v>
      </c>
      <c r="D137" s="75">
        <v>1</v>
      </c>
      <c r="E137" s="169">
        <f>BPU!D132</f>
        <v>0</v>
      </c>
      <c r="F137" s="147">
        <f t="shared" si="15"/>
        <v>0</v>
      </c>
    </row>
    <row r="138" spans="1:6" x14ac:dyDescent="0.3">
      <c r="A138" s="243">
        <v>27</v>
      </c>
      <c r="B138" s="129" t="s">
        <v>437</v>
      </c>
      <c r="C138" s="42" t="s">
        <v>128</v>
      </c>
      <c r="D138" s="244">
        <v>4.2</v>
      </c>
      <c r="E138" s="173">
        <f>BPU!D133</f>
        <v>0</v>
      </c>
      <c r="F138" s="156">
        <f t="shared" si="15"/>
        <v>0</v>
      </c>
    </row>
    <row r="139" spans="1:6" x14ac:dyDescent="0.3">
      <c r="A139" s="243">
        <v>28</v>
      </c>
      <c r="B139" s="129" t="s">
        <v>469</v>
      </c>
      <c r="C139" s="75" t="s">
        <v>140</v>
      </c>
      <c r="D139" s="244">
        <v>229</v>
      </c>
      <c r="E139" s="173">
        <f>BPU!D134</f>
        <v>0</v>
      </c>
      <c r="F139" s="156">
        <f t="shared" si="15"/>
        <v>0</v>
      </c>
    </row>
    <row r="140" spans="1:6" x14ac:dyDescent="0.3">
      <c r="A140" s="69">
        <v>29</v>
      </c>
      <c r="B140" s="73" t="s">
        <v>382</v>
      </c>
      <c r="C140" s="75" t="s">
        <v>140</v>
      </c>
      <c r="D140" s="75">
        <v>284</v>
      </c>
      <c r="E140" s="169">
        <f>BPU!D135</f>
        <v>0</v>
      </c>
      <c r="F140" s="147">
        <f t="shared" si="15"/>
        <v>0</v>
      </c>
    </row>
    <row r="141" spans="1:6" x14ac:dyDescent="0.3">
      <c r="A141" s="243">
        <v>30</v>
      </c>
      <c r="B141" s="129" t="s">
        <v>383</v>
      </c>
      <c r="C141" s="42" t="s">
        <v>128</v>
      </c>
      <c r="D141" s="244">
        <v>4.2</v>
      </c>
      <c r="E141" s="173">
        <f>BPU!D136</f>
        <v>0</v>
      </c>
      <c r="F141" s="156">
        <f t="shared" si="15"/>
        <v>0</v>
      </c>
    </row>
    <row r="142" spans="1:6" x14ac:dyDescent="0.3">
      <c r="A142" s="69">
        <v>77</v>
      </c>
      <c r="B142" s="73" t="s">
        <v>384</v>
      </c>
      <c r="C142" s="75" t="s">
        <v>156</v>
      </c>
      <c r="D142" s="75">
        <v>3</v>
      </c>
      <c r="E142" s="169">
        <f>BPU!D137</f>
        <v>0</v>
      </c>
      <c r="F142" s="147">
        <f t="shared" si="15"/>
        <v>0</v>
      </c>
    </row>
    <row r="143" spans="1:6" x14ac:dyDescent="0.3">
      <c r="A143" s="281" t="s">
        <v>385</v>
      </c>
      <c r="B143" s="282" t="s">
        <v>386</v>
      </c>
      <c r="C143" s="283"/>
      <c r="D143" s="284"/>
      <c r="E143" s="284"/>
      <c r="F143" s="285"/>
    </row>
    <row r="144" spans="1:6" x14ac:dyDescent="0.3">
      <c r="A144" s="243">
        <v>71</v>
      </c>
      <c r="B144" s="129" t="s">
        <v>387</v>
      </c>
      <c r="C144" s="42" t="s">
        <v>128</v>
      </c>
      <c r="D144" s="244">
        <v>8</v>
      </c>
      <c r="E144" s="173">
        <f>BPU!D139</f>
        <v>0</v>
      </c>
      <c r="F144" s="156">
        <f t="shared" ref="F144" si="16">E144*D144</f>
        <v>0</v>
      </c>
    </row>
    <row r="145" spans="1:6" x14ac:dyDescent="0.3">
      <c r="A145" s="69">
        <v>72</v>
      </c>
      <c r="B145" s="73" t="s">
        <v>440</v>
      </c>
      <c r="C145" s="75" t="s">
        <v>156</v>
      </c>
      <c r="D145" s="75">
        <v>250</v>
      </c>
      <c r="E145" s="169">
        <f>BPU!D140</f>
        <v>0</v>
      </c>
      <c r="F145" s="147">
        <f t="shared" ref="F145:F158" si="17">E145*D145</f>
        <v>0</v>
      </c>
    </row>
    <row r="146" spans="1:6" x14ac:dyDescent="0.3">
      <c r="A146" s="243">
        <v>72</v>
      </c>
      <c r="B146" s="129" t="s">
        <v>470</v>
      </c>
      <c r="C146" s="42" t="s">
        <v>418</v>
      </c>
      <c r="D146" s="244">
        <v>2</v>
      </c>
      <c r="E146" s="173">
        <f>BPU!D141</f>
        <v>0</v>
      </c>
      <c r="F146" s="156">
        <f t="shared" si="17"/>
        <v>0</v>
      </c>
    </row>
    <row r="147" spans="1:6" x14ac:dyDescent="0.3">
      <c r="A147" s="69" t="s">
        <v>388</v>
      </c>
      <c r="B147" s="73" t="s">
        <v>471</v>
      </c>
      <c r="C147" s="75" t="s">
        <v>418</v>
      </c>
      <c r="D147" s="75">
        <v>6</v>
      </c>
      <c r="E147" s="169">
        <f>BPU!D142</f>
        <v>0</v>
      </c>
      <c r="F147" s="147">
        <f t="shared" si="17"/>
        <v>0</v>
      </c>
    </row>
    <row r="148" spans="1:6" x14ac:dyDescent="0.3">
      <c r="A148" s="243">
        <v>46</v>
      </c>
      <c r="B148" s="129" t="s">
        <v>425</v>
      </c>
      <c r="C148" s="42" t="s">
        <v>156</v>
      </c>
      <c r="D148" s="244">
        <v>250</v>
      </c>
      <c r="E148" s="173">
        <f>BPU!D143</f>
        <v>0</v>
      </c>
      <c r="F148" s="156">
        <f t="shared" si="17"/>
        <v>0</v>
      </c>
    </row>
    <row r="149" spans="1:6" x14ac:dyDescent="0.3">
      <c r="A149" s="243">
        <v>74</v>
      </c>
      <c r="B149" s="129" t="s">
        <v>389</v>
      </c>
      <c r="C149" s="42" t="s">
        <v>128</v>
      </c>
      <c r="D149" s="244">
        <v>21</v>
      </c>
      <c r="E149" s="173">
        <f>BPU!D144</f>
        <v>0</v>
      </c>
      <c r="F149" s="156">
        <f t="shared" si="17"/>
        <v>0</v>
      </c>
    </row>
    <row r="150" spans="1:6" x14ac:dyDescent="0.3">
      <c r="A150" s="69">
        <v>43</v>
      </c>
      <c r="B150" s="73" t="s">
        <v>390</v>
      </c>
      <c r="C150" s="75" t="s">
        <v>128</v>
      </c>
      <c r="D150" s="75">
        <v>5</v>
      </c>
      <c r="E150" s="169">
        <f>BPU!D145</f>
        <v>0</v>
      </c>
      <c r="F150" s="147">
        <f t="shared" si="17"/>
        <v>0</v>
      </c>
    </row>
    <row r="151" spans="1:6" x14ac:dyDescent="0.3">
      <c r="A151" s="243">
        <v>44</v>
      </c>
      <c r="B151" s="129" t="s">
        <v>441</v>
      </c>
      <c r="C151" s="42" t="s">
        <v>418</v>
      </c>
      <c r="D151" s="244">
        <v>2</v>
      </c>
      <c r="E151" s="173">
        <f>BPU!D146</f>
        <v>0</v>
      </c>
      <c r="F151" s="156">
        <f t="shared" si="17"/>
        <v>0</v>
      </c>
    </row>
    <row r="152" spans="1:6" x14ac:dyDescent="0.3">
      <c r="A152" s="69">
        <v>45</v>
      </c>
      <c r="B152" s="73" t="s">
        <v>472</v>
      </c>
      <c r="C152" s="75" t="s">
        <v>418</v>
      </c>
      <c r="D152" s="75">
        <v>2</v>
      </c>
      <c r="E152" s="169">
        <f>BPU!D147</f>
        <v>0</v>
      </c>
      <c r="F152" s="147">
        <f t="shared" si="17"/>
        <v>0</v>
      </c>
    </row>
    <row r="153" spans="1:6" x14ac:dyDescent="0.3">
      <c r="A153" s="243" t="s">
        <v>391</v>
      </c>
      <c r="B153" s="129" t="s">
        <v>473</v>
      </c>
      <c r="C153" s="42" t="s">
        <v>418</v>
      </c>
      <c r="D153" s="244">
        <v>5</v>
      </c>
      <c r="E153" s="173">
        <f>BPU!D148</f>
        <v>0</v>
      </c>
      <c r="F153" s="156">
        <f t="shared" si="17"/>
        <v>0</v>
      </c>
    </row>
    <row r="154" spans="1:6" x14ac:dyDescent="0.3">
      <c r="A154" s="243">
        <v>49</v>
      </c>
      <c r="B154" s="129" t="s">
        <v>392</v>
      </c>
      <c r="C154" s="42" t="s">
        <v>128</v>
      </c>
      <c r="D154" s="244">
        <v>15</v>
      </c>
      <c r="E154" s="173">
        <f>BPU!D149</f>
        <v>0</v>
      </c>
      <c r="F154" s="156">
        <f t="shared" si="17"/>
        <v>0</v>
      </c>
    </row>
    <row r="155" spans="1:6" x14ac:dyDescent="0.3">
      <c r="A155" s="69">
        <v>53</v>
      </c>
      <c r="B155" s="73" t="s">
        <v>439</v>
      </c>
      <c r="C155" s="75" t="s">
        <v>418</v>
      </c>
      <c r="D155" s="75">
        <v>10</v>
      </c>
      <c r="E155" s="169">
        <f>BPU!D150</f>
        <v>0</v>
      </c>
      <c r="F155" s="147">
        <f t="shared" si="17"/>
        <v>0</v>
      </c>
    </row>
    <row r="156" spans="1:6" x14ac:dyDescent="0.3">
      <c r="A156" s="243" t="s">
        <v>415</v>
      </c>
      <c r="B156" s="129" t="s">
        <v>438</v>
      </c>
      <c r="C156" s="42" t="s">
        <v>418</v>
      </c>
      <c r="D156" s="244">
        <v>2</v>
      </c>
      <c r="E156" s="173">
        <f>BPU!D151</f>
        <v>0</v>
      </c>
      <c r="F156" s="156">
        <f t="shared" si="17"/>
        <v>0</v>
      </c>
    </row>
    <row r="157" spans="1:6" x14ac:dyDescent="0.3">
      <c r="A157" s="69" t="s">
        <v>415</v>
      </c>
      <c r="B157" s="73" t="s">
        <v>474</v>
      </c>
      <c r="C157" s="75" t="s">
        <v>411</v>
      </c>
      <c r="D157" s="75">
        <v>5</v>
      </c>
      <c r="E157" s="169">
        <f>BPU!D152</f>
        <v>0</v>
      </c>
      <c r="F157" s="147">
        <f t="shared" si="17"/>
        <v>0</v>
      </c>
    </row>
    <row r="158" spans="1:6" x14ac:dyDescent="0.3">
      <c r="A158" s="243" t="s">
        <v>415</v>
      </c>
      <c r="B158" s="129" t="s">
        <v>449</v>
      </c>
      <c r="C158" s="42" t="s">
        <v>411</v>
      </c>
      <c r="D158" s="244">
        <v>2</v>
      </c>
      <c r="E158" s="173">
        <f>BPU!D153</f>
        <v>0</v>
      </c>
      <c r="F158" s="156">
        <f t="shared" si="17"/>
        <v>0</v>
      </c>
    </row>
    <row r="159" spans="1:6" x14ac:dyDescent="0.3">
      <c r="A159" s="281" t="s">
        <v>393</v>
      </c>
      <c r="B159" s="282" t="s">
        <v>394</v>
      </c>
      <c r="C159" s="283"/>
      <c r="D159" s="284"/>
      <c r="E159" s="284"/>
      <c r="F159" s="285"/>
    </row>
    <row r="160" spans="1:6" x14ac:dyDescent="0.3">
      <c r="A160" s="243">
        <v>69</v>
      </c>
      <c r="B160" s="129" t="s">
        <v>442</v>
      </c>
      <c r="C160" s="42" t="s">
        <v>285</v>
      </c>
      <c r="D160" s="244">
        <v>11</v>
      </c>
      <c r="E160" s="173">
        <f>BPU!D155</f>
        <v>0</v>
      </c>
      <c r="F160" s="156">
        <f t="shared" ref="F160" si="18">E160*D160</f>
        <v>0</v>
      </c>
    </row>
    <row r="161" spans="1:6" x14ac:dyDescent="0.3">
      <c r="A161" s="69">
        <v>75</v>
      </c>
      <c r="B161" s="73" t="s">
        <v>428</v>
      </c>
      <c r="C161" s="75" t="s">
        <v>285</v>
      </c>
      <c r="D161" s="75">
        <v>2</v>
      </c>
      <c r="E161" s="169">
        <f>BPU!D156</f>
        <v>0</v>
      </c>
      <c r="F161" s="147">
        <f t="shared" ref="F161:F166" si="19">E161*D161</f>
        <v>0</v>
      </c>
    </row>
    <row r="162" spans="1:6" x14ac:dyDescent="0.3">
      <c r="A162" s="243">
        <v>75</v>
      </c>
      <c r="B162" s="129" t="s">
        <v>427</v>
      </c>
      <c r="C162" s="42" t="s">
        <v>285</v>
      </c>
      <c r="D162" s="244">
        <v>2</v>
      </c>
      <c r="E162" s="173">
        <f>BPU!D157</f>
        <v>0</v>
      </c>
      <c r="F162" s="156">
        <f t="shared" si="19"/>
        <v>0</v>
      </c>
    </row>
    <row r="163" spans="1:6" x14ac:dyDescent="0.3">
      <c r="A163" s="69" t="s">
        <v>415</v>
      </c>
      <c r="B163" s="73" t="s">
        <v>429</v>
      </c>
      <c r="C163" s="75" t="s">
        <v>285</v>
      </c>
      <c r="D163" s="75">
        <v>2</v>
      </c>
      <c r="E163" s="169">
        <f>BPU!D158</f>
        <v>0</v>
      </c>
      <c r="F163" s="147">
        <f t="shared" si="19"/>
        <v>0</v>
      </c>
    </row>
    <row r="164" spans="1:6" x14ac:dyDescent="0.3">
      <c r="A164" s="243"/>
      <c r="B164" s="129" t="s">
        <v>430</v>
      </c>
      <c r="C164" s="42" t="s">
        <v>285</v>
      </c>
      <c r="D164" s="244">
        <v>2</v>
      </c>
      <c r="E164" s="173">
        <f>BPU!D159</f>
        <v>0</v>
      </c>
      <c r="F164" s="156">
        <f t="shared" si="19"/>
        <v>0</v>
      </c>
    </row>
    <row r="165" spans="1:6" x14ac:dyDescent="0.3">
      <c r="A165" s="243">
        <v>78</v>
      </c>
      <c r="B165" s="129" t="s">
        <v>450</v>
      </c>
      <c r="C165" s="42" t="s">
        <v>285</v>
      </c>
      <c r="D165" s="244">
        <v>9</v>
      </c>
      <c r="E165" s="173">
        <f>BPU!D160</f>
        <v>0</v>
      </c>
      <c r="F165" s="156">
        <f t="shared" si="19"/>
        <v>0</v>
      </c>
    </row>
    <row r="166" spans="1:6" x14ac:dyDescent="0.3">
      <c r="A166" s="69">
        <v>82</v>
      </c>
      <c r="B166" s="73" t="s">
        <v>426</v>
      </c>
      <c r="C166" s="75" t="s">
        <v>156</v>
      </c>
      <c r="D166" s="75">
        <v>573</v>
      </c>
      <c r="E166" s="169">
        <f>BPU!D161</f>
        <v>0</v>
      </c>
      <c r="F166" s="147">
        <f t="shared" si="19"/>
        <v>0</v>
      </c>
    </row>
    <row r="167" spans="1:6" x14ac:dyDescent="0.3">
      <c r="A167" s="281" t="s">
        <v>395</v>
      </c>
      <c r="B167" s="282" t="s">
        <v>396</v>
      </c>
      <c r="C167" s="283"/>
      <c r="D167" s="284"/>
      <c r="E167" s="284"/>
      <c r="F167" s="285"/>
    </row>
    <row r="168" spans="1:6" x14ac:dyDescent="0.3">
      <c r="A168" s="243">
        <v>54</v>
      </c>
      <c r="B168" s="129" t="s">
        <v>444</v>
      </c>
      <c r="C168" s="42" t="s">
        <v>416</v>
      </c>
      <c r="D168" s="244">
        <v>8</v>
      </c>
      <c r="E168" s="173">
        <f>BPU!D163</f>
        <v>0</v>
      </c>
      <c r="F168" s="156">
        <f t="shared" ref="F168:F174" si="20">E168*D168</f>
        <v>0</v>
      </c>
    </row>
    <row r="169" spans="1:6" x14ac:dyDescent="0.3">
      <c r="A169" s="69">
        <v>55</v>
      </c>
      <c r="B169" s="73" t="s">
        <v>397</v>
      </c>
      <c r="C169" s="75" t="s">
        <v>128</v>
      </c>
      <c r="D169" s="75">
        <v>45</v>
      </c>
      <c r="E169" s="169">
        <f>BPU!D164</f>
        <v>0</v>
      </c>
      <c r="F169" s="147">
        <f t="shared" si="20"/>
        <v>0</v>
      </c>
    </row>
    <row r="170" spans="1:6" x14ac:dyDescent="0.3">
      <c r="A170" s="243" t="s">
        <v>398</v>
      </c>
      <c r="B170" s="129" t="s">
        <v>462</v>
      </c>
      <c r="C170" s="42" t="s">
        <v>418</v>
      </c>
      <c r="D170" s="244">
        <v>17</v>
      </c>
      <c r="E170" s="173">
        <f>BPU!D165</f>
        <v>0</v>
      </c>
      <c r="F170" s="156">
        <f t="shared" si="20"/>
        <v>0</v>
      </c>
    </row>
    <row r="171" spans="1:6" x14ac:dyDescent="0.3">
      <c r="A171" s="69">
        <v>60</v>
      </c>
      <c r="B171" s="73" t="s">
        <v>633</v>
      </c>
      <c r="C171" s="75" t="s">
        <v>128</v>
      </c>
      <c r="D171" s="75">
        <v>24</v>
      </c>
      <c r="E171" s="169">
        <f>BPU!D166</f>
        <v>0</v>
      </c>
      <c r="F171" s="147">
        <f t="shared" si="20"/>
        <v>0</v>
      </c>
    </row>
    <row r="172" spans="1:6" x14ac:dyDescent="0.3">
      <c r="A172" s="243">
        <v>61</v>
      </c>
      <c r="B172" s="129" t="s">
        <v>400</v>
      </c>
      <c r="C172" s="42" t="s">
        <v>128</v>
      </c>
      <c r="D172" s="244">
        <v>24</v>
      </c>
      <c r="E172" s="173">
        <f>BPU!D167</f>
        <v>0</v>
      </c>
      <c r="F172" s="156">
        <f t="shared" si="20"/>
        <v>0</v>
      </c>
    </row>
    <row r="173" spans="1:6" x14ac:dyDescent="0.3">
      <c r="A173" s="243">
        <v>76</v>
      </c>
      <c r="B173" s="129" t="s">
        <v>401</v>
      </c>
      <c r="C173" s="42" t="s">
        <v>128</v>
      </c>
      <c r="D173" s="244">
        <v>1</v>
      </c>
      <c r="E173" s="173">
        <f>BPU!D168</f>
        <v>0</v>
      </c>
      <c r="F173" s="156">
        <f t="shared" si="20"/>
        <v>0</v>
      </c>
    </row>
    <row r="174" spans="1:6" x14ac:dyDescent="0.3">
      <c r="A174" s="69" t="s">
        <v>415</v>
      </c>
      <c r="B174" s="73" t="s">
        <v>443</v>
      </c>
      <c r="C174" s="75" t="s">
        <v>128</v>
      </c>
      <c r="D174" s="75">
        <v>1</v>
      </c>
      <c r="E174" s="169">
        <f>BPU!D169</f>
        <v>0</v>
      </c>
      <c r="F174" s="147">
        <f t="shared" si="20"/>
        <v>0</v>
      </c>
    </row>
    <row r="175" spans="1:6" x14ac:dyDescent="0.3">
      <c r="A175" s="281" t="s">
        <v>402</v>
      </c>
      <c r="B175" s="282" t="s">
        <v>403</v>
      </c>
      <c r="C175" s="283"/>
      <c r="D175" s="284"/>
      <c r="E175" s="284"/>
      <c r="F175" s="285"/>
    </row>
    <row r="176" spans="1:6" x14ac:dyDescent="0.3">
      <c r="A176" s="243">
        <v>56</v>
      </c>
      <c r="B176" s="129" t="s">
        <v>463</v>
      </c>
      <c r="C176" s="42" t="s">
        <v>418</v>
      </c>
      <c r="D176" s="244" t="s">
        <v>103</v>
      </c>
      <c r="E176" s="173">
        <f>BPU!D171</f>
        <v>0</v>
      </c>
      <c r="F176" s="156">
        <f t="shared" ref="F176:F178" si="21">E176*D176</f>
        <v>0</v>
      </c>
    </row>
    <row r="177" spans="1:13" x14ac:dyDescent="0.3">
      <c r="A177" s="69" t="s">
        <v>404</v>
      </c>
      <c r="B177" s="73" t="s">
        <v>405</v>
      </c>
      <c r="C177" s="75" t="s">
        <v>128</v>
      </c>
      <c r="D177" s="75" t="s">
        <v>374</v>
      </c>
      <c r="E177" s="169">
        <f>BPU!D172</f>
        <v>0</v>
      </c>
      <c r="F177" s="147">
        <f t="shared" si="21"/>
        <v>0</v>
      </c>
    </row>
    <row r="178" spans="1:13" x14ac:dyDescent="0.3">
      <c r="A178" s="243">
        <v>80</v>
      </c>
      <c r="B178" s="129" t="s">
        <v>406</v>
      </c>
      <c r="C178" s="42" t="s">
        <v>416</v>
      </c>
      <c r="D178" s="244" t="s">
        <v>4</v>
      </c>
      <c r="E178" s="173">
        <f>BPU!D173</f>
        <v>0</v>
      </c>
      <c r="F178" s="156">
        <f t="shared" si="21"/>
        <v>0</v>
      </c>
    </row>
    <row r="179" spans="1:13" x14ac:dyDescent="0.3">
      <c r="A179" s="69">
        <v>70</v>
      </c>
      <c r="B179" s="73" t="s">
        <v>407</v>
      </c>
      <c r="C179" s="75" t="s">
        <v>128</v>
      </c>
      <c r="D179" s="75">
        <v>5</v>
      </c>
      <c r="E179" s="169">
        <f>BPU!D174</f>
        <v>0</v>
      </c>
      <c r="F179" s="147">
        <f t="shared" ref="F179:F180" si="22">E179*D179</f>
        <v>0</v>
      </c>
    </row>
    <row r="180" spans="1:13" x14ac:dyDescent="0.3">
      <c r="A180" s="243" t="s">
        <v>415</v>
      </c>
      <c r="B180" s="129" t="s">
        <v>632</v>
      </c>
      <c r="C180" s="42" t="s">
        <v>285</v>
      </c>
      <c r="D180" s="244" t="s">
        <v>4</v>
      </c>
      <c r="E180" s="173">
        <f>BPU!D175</f>
        <v>0</v>
      </c>
      <c r="F180" s="156">
        <f t="shared" si="22"/>
        <v>0</v>
      </c>
    </row>
    <row r="181" spans="1:13" ht="15" thickBot="1" x14ac:dyDescent="0.35">
      <c r="A181" s="157" t="s">
        <v>238</v>
      </c>
      <c r="B181" s="158"/>
      <c r="C181" s="159"/>
      <c r="D181" s="159"/>
      <c r="E181" s="160"/>
      <c r="F181" s="347">
        <f>SUM(F97:F180)+SUM(F80:F91)</f>
        <v>0</v>
      </c>
      <c r="M181" s="170"/>
    </row>
    <row r="182" spans="1:13" ht="15" thickBot="1" x14ac:dyDescent="0.35">
      <c r="A182" s="135"/>
      <c r="B182" s="136"/>
      <c r="C182" s="137"/>
      <c r="D182" s="137"/>
      <c r="E182" s="138"/>
      <c r="F182" s="174"/>
    </row>
    <row r="183" spans="1:13" x14ac:dyDescent="0.3">
      <c r="A183" s="175" t="s">
        <v>239</v>
      </c>
      <c r="B183" s="176"/>
      <c r="C183" s="176"/>
      <c r="D183" s="176"/>
      <c r="E183" s="176"/>
      <c r="F183" s="177">
        <f>F23+F37+F72+F181</f>
        <v>0</v>
      </c>
    </row>
    <row r="184" spans="1:13" x14ac:dyDescent="0.3">
      <c r="A184" s="178" t="s">
        <v>240</v>
      </c>
      <c r="B184" s="179"/>
      <c r="C184" s="179"/>
      <c r="D184" s="179"/>
      <c r="E184" s="180"/>
      <c r="F184" s="181">
        <f>0.2*F183</f>
        <v>0</v>
      </c>
    </row>
    <row r="185" spans="1:13" ht="15" thickBot="1" x14ac:dyDescent="0.35">
      <c r="A185" s="182" t="s">
        <v>241</v>
      </c>
      <c r="B185" s="183"/>
      <c r="C185" s="183"/>
      <c r="D185" s="183"/>
      <c r="E185" s="183"/>
      <c r="F185" s="184">
        <f>F184+F183</f>
        <v>0</v>
      </c>
    </row>
    <row r="186" spans="1:13" ht="13.95" customHeight="1" x14ac:dyDescent="0.3"/>
    <row r="187" spans="1:13" x14ac:dyDescent="0.3">
      <c r="A187" s="56"/>
    </row>
  </sheetData>
  <mergeCells count="3">
    <mergeCell ref="A1:F1"/>
    <mergeCell ref="A2:F2"/>
    <mergeCell ref="A94:F94"/>
  </mergeCells>
  <phoneticPr fontId="10" type="noConversion"/>
  <printOptions horizontalCentered="1" verticalCentered="1"/>
  <pageMargins left="0.23622047244094491" right="0.23622047244094491" top="0.74803149606299213" bottom="0.74803149606299213" header="0.31496062992125984" footer="0.31496062992125984"/>
  <pageSetup paperSize="9" scale="54" fitToHeight="0" orientation="portrait" r:id="rId1"/>
  <headerFooter>
    <oddHeader xml:space="preserve">&amp;L&amp;G&amp;C&amp;"Calibri,Gras"&amp;12&amp;K03+000Travaux de curage, de désamiantage et de déconstruction de l'ex-site SANOFI
&amp;"Calibri,Normal"&amp;10 &amp;K92D0503, digue d'Alfortville - 94 140 ALFORTVILLE&amp;"Calibri,Gras"&amp;12&amp;K03+000
</oddHeader>
    <oddFooter>&amp;LIDFP250203&amp;C&amp;"Calibri,Normal"DPGF_BPU_DQE_Récap - Indice D &amp;R&amp;"Calibri,Normal"&amp;P/&amp;N</oddFooter>
  </headerFooter>
  <rowBreaks count="4" manualBreakCount="4">
    <brk id="24" max="5" man="1"/>
    <brk id="58" max="5" man="1"/>
    <brk id="81" max="5" man="1"/>
    <brk id="127" max="5" man="1"/>
  </rowBreaks>
  <legacy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A9DD1-BD8B-4E0F-9B18-E4D6966849DD}">
  <sheetPr>
    <pageSetUpPr fitToPage="1"/>
  </sheetPr>
  <dimension ref="A1:F111"/>
  <sheetViews>
    <sheetView view="pageBreakPreview" topLeftCell="A27" zoomScale="130" zoomScaleNormal="100" zoomScaleSheetLayoutView="130" workbookViewId="0">
      <selection activeCell="C42" sqref="C42"/>
    </sheetView>
  </sheetViews>
  <sheetFormatPr baseColWidth="10" defaultColWidth="11.5546875" defaultRowHeight="14.4" x14ac:dyDescent="0.3"/>
  <cols>
    <col min="1" max="1" width="59.44140625" style="133" customWidth="1"/>
    <col min="2" max="2" width="22.33203125" style="133" customWidth="1"/>
    <col min="3" max="3" width="15.109375" style="133" bestFit="1" customWidth="1"/>
    <col min="4" max="4" width="13.88671875" style="133" bestFit="1" customWidth="1"/>
    <col min="5" max="16384" width="11.5546875" style="133"/>
  </cols>
  <sheetData>
    <row r="1" spans="1:6" ht="23.25" customHeight="1" x14ac:dyDescent="0.3">
      <c r="A1" s="367" t="s">
        <v>242</v>
      </c>
      <c r="B1" s="367"/>
    </row>
    <row r="2" spans="1:6" ht="15" thickBot="1" x14ac:dyDescent="0.35"/>
    <row r="3" spans="1:6" x14ac:dyDescent="0.3">
      <c r="A3" s="185" t="s">
        <v>243</v>
      </c>
      <c r="B3" s="186" t="s">
        <v>244</v>
      </c>
    </row>
    <row r="4" spans="1:6" x14ac:dyDescent="0.3">
      <c r="A4" s="187" t="s">
        <v>245</v>
      </c>
      <c r="B4" s="188">
        <f>TF!G26</f>
        <v>0</v>
      </c>
    </row>
    <row r="5" spans="1:6" x14ac:dyDescent="0.3">
      <c r="A5" s="189" t="s">
        <v>246</v>
      </c>
      <c r="B5" s="190">
        <f>TF!G49</f>
        <v>0</v>
      </c>
    </row>
    <row r="6" spans="1:6" x14ac:dyDescent="0.3">
      <c r="A6" s="187" t="s">
        <v>247</v>
      </c>
      <c r="B6" s="188">
        <f>TF!G73</f>
        <v>0</v>
      </c>
    </row>
    <row r="7" spans="1:6" x14ac:dyDescent="0.3">
      <c r="A7" s="189" t="s">
        <v>248</v>
      </c>
      <c r="B7" s="190">
        <f>TF!G93</f>
        <v>0</v>
      </c>
    </row>
    <row r="8" spans="1:6" x14ac:dyDescent="0.3">
      <c r="A8" s="187" t="s">
        <v>508</v>
      </c>
      <c r="B8" s="188">
        <f>TF!G140</f>
        <v>0</v>
      </c>
    </row>
    <row r="9" spans="1:6" x14ac:dyDescent="0.3">
      <c r="A9" s="189" t="s">
        <v>249</v>
      </c>
      <c r="B9" s="190">
        <f>TF!G147</f>
        <v>0</v>
      </c>
    </row>
    <row r="10" spans="1:6" x14ac:dyDescent="0.3">
      <c r="A10" s="187" t="s">
        <v>18</v>
      </c>
      <c r="B10" s="188">
        <f>TF!G153</f>
        <v>0</v>
      </c>
    </row>
    <row r="11" spans="1:6" ht="15.6" x14ac:dyDescent="0.3">
      <c r="A11" s="191" t="s">
        <v>250</v>
      </c>
      <c r="B11" s="192">
        <f>SUM(B4:B10)</f>
        <v>0</v>
      </c>
      <c r="C11" s="193"/>
      <c r="D11" s="194"/>
      <c r="E11" s="194"/>
      <c r="F11" s="194"/>
    </row>
    <row r="12" spans="1:6" ht="16.2" thickBot="1" x14ac:dyDescent="0.35">
      <c r="A12" s="195"/>
      <c r="B12" s="196"/>
    </row>
    <row r="13" spans="1:6" x14ac:dyDescent="0.3">
      <c r="A13" s="197" t="s">
        <v>251</v>
      </c>
      <c r="B13" s="186" t="s">
        <v>252</v>
      </c>
    </row>
    <row r="14" spans="1:6" x14ac:dyDescent="0.3">
      <c r="A14" s="187" t="str">
        <f>TO!B6</f>
        <v>Travaux de préparation</v>
      </c>
      <c r="B14" s="188">
        <f>TO!F17</f>
        <v>0</v>
      </c>
    </row>
    <row r="15" spans="1:6" x14ac:dyDescent="0.3">
      <c r="A15" s="189" t="str">
        <f>TO!B19</f>
        <v>Travaux de déconstruction</v>
      </c>
      <c r="B15" s="190">
        <f>TO!F34</f>
        <v>0</v>
      </c>
    </row>
    <row r="16" spans="1:6" x14ac:dyDescent="0.3">
      <c r="A16" s="187" t="str">
        <f>TO!B36</f>
        <v>Remise en état</v>
      </c>
      <c r="B16" s="188">
        <f>TO!F41</f>
        <v>0</v>
      </c>
    </row>
    <row r="17" spans="1:2" x14ac:dyDescent="0.3">
      <c r="A17" s="189" t="str">
        <f>TO!B43</f>
        <v>Réception des travaux</v>
      </c>
      <c r="B17" s="190">
        <f>TO!F47</f>
        <v>0</v>
      </c>
    </row>
    <row r="18" spans="1:2" ht="16.2" thickBot="1" x14ac:dyDescent="0.35">
      <c r="A18" s="198" t="s">
        <v>250</v>
      </c>
      <c r="B18" s="199">
        <f>SUM(B14:B17)</f>
        <v>0</v>
      </c>
    </row>
    <row r="19" spans="1:2" ht="15" thickBot="1" x14ac:dyDescent="0.35">
      <c r="A19" s="200"/>
      <c r="B19" s="194"/>
    </row>
    <row r="20" spans="1:2" ht="15" thickBot="1" x14ac:dyDescent="0.35">
      <c r="A20" s="204"/>
      <c r="B20" s="186" t="s">
        <v>252</v>
      </c>
    </row>
    <row r="21" spans="1:2" x14ac:dyDescent="0.3">
      <c r="A21" s="205" t="s">
        <v>628</v>
      </c>
      <c r="B21" s="206">
        <f>B11+B18</f>
        <v>0</v>
      </c>
    </row>
    <row r="22" spans="1:2" x14ac:dyDescent="0.3">
      <c r="A22" s="207" t="s">
        <v>258</v>
      </c>
      <c r="B22" s="208">
        <f>0.2*B21</f>
        <v>0</v>
      </c>
    </row>
    <row r="23" spans="1:2" ht="15" thickBot="1" x14ac:dyDescent="0.35">
      <c r="A23" s="209" t="s">
        <v>259</v>
      </c>
      <c r="B23" s="210">
        <f>B21+B22</f>
        <v>0</v>
      </c>
    </row>
    <row r="24" spans="1:2" x14ac:dyDescent="0.3">
      <c r="A24" s="200"/>
      <c r="B24" s="194"/>
    </row>
    <row r="25" spans="1:2" x14ac:dyDescent="0.3">
      <c r="A25" s="56" t="s">
        <v>222</v>
      </c>
      <c r="B25" s="194"/>
    </row>
    <row r="26" spans="1:2" x14ac:dyDescent="0.3">
      <c r="A26" s="200"/>
      <c r="B26" s="194"/>
    </row>
    <row r="27" spans="1:2" x14ac:dyDescent="0.3">
      <c r="A27" s="200"/>
      <c r="B27" s="194"/>
    </row>
    <row r="28" spans="1:2" x14ac:dyDescent="0.3">
      <c r="A28" s="200"/>
      <c r="B28" s="194"/>
    </row>
    <row r="29" spans="1:2" x14ac:dyDescent="0.3">
      <c r="A29" s="200"/>
      <c r="B29" s="194"/>
    </row>
    <row r="30" spans="1:2" x14ac:dyDescent="0.3">
      <c r="A30" s="200"/>
      <c r="B30" s="194"/>
    </row>
    <row r="31" spans="1:2" ht="15" thickBot="1" x14ac:dyDescent="0.35">
      <c r="A31" s="200"/>
      <c r="B31" s="194"/>
    </row>
    <row r="32" spans="1:2" x14ac:dyDescent="0.3">
      <c r="A32" s="201" t="s">
        <v>253</v>
      </c>
      <c r="B32" s="186" t="s">
        <v>254</v>
      </c>
    </row>
    <row r="33" spans="1:3" x14ac:dyDescent="0.3">
      <c r="A33" s="202" t="str">
        <f>[1]BPU!B4</f>
        <v>Retrait d'amiante non recensé dans les diagnostics fournis</v>
      </c>
      <c r="B33" s="188">
        <f>DQE!F23</f>
        <v>0</v>
      </c>
    </row>
    <row r="34" spans="1:3" ht="38.4" customHeight="1" x14ac:dyDescent="0.3">
      <c r="A34" s="203" t="str">
        <f>'[1]DQE valant BPU'!B28</f>
        <v>Elimination de cuves : Pompage, nettoyage, dégazage, extraction, évacuation, déconstruction de la fosse de rétention, y compris retrait des réseaux associés</v>
      </c>
      <c r="B34" s="190">
        <f>DQE!F37</f>
        <v>0</v>
      </c>
    </row>
    <row r="35" spans="1:3" x14ac:dyDescent="0.3">
      <c r="A35" s="202" t="str">
        <f>BPU!B37</f>
        <v>Installations et frais de base-vie - Gardiennage</v>
      </c>
      <c r="B35" s="188">
        <f>DQE!F44</f>
        <v>0</v>
      </c>
    </row>
    <row r="36" spans="1:3" x14ac:dyDescent="0.3">
      <c r="A36" s="203" t="s">
        <v>255</v>
      </c>
      <c r="B36" s="190">
        <f>DQE!F72</f>
        <v>0</v>
      </c>
    </row>
    <row r="37" spans="1:3" x14ac:dyDescent="0.3">
      <c r="A37" s="202" t="s">
        <v>516</v>
      </c>
      <c r="B37" s="188">
        <f>DQE!F76</f>
        <v>0</v>
      </c>
    </row>
    <row r="38" spans="1:3" x14ac:dyDescent="0.3">
      <c r="A38" s="203" t="s">
        <v>256</v>
      </c>
      <c r="B38" s="190">
        <f>DQE!F181</f>
        <v>0</v>
      </c>
    </row>
    <row r="39" spans="1:3" ht="16.2" thickBot="1" x14ac:dyDescent="0.35">
      <c r="A39" s="198" t="s">
        <v>250</v>
      </c>
      <c r="B39" s="199">
        <f>SUM(B33:B38)</f>
        <v>0</v>
      </c>
    </row>
    <row r="40" spans="1:3" ht="15" thickBot="1" x14ac:dyDescent="0.35"/>
    <row r="41" spans="1:3" ht="15" thickBot="1" x14ac:dyDescent="0.35">
      <c r="A41" s="204"/>
      <c r="B41" s="186" t="s">
        <v>252</v>
      </c>
    </row>
    <row r="42" spans="1:3" x14ac:dyDescent="0.3">
      <c r="A42" s="205" t="s">
        <v>257</v>
      </c>
      <c r="B42" s="206">
        <f>B18+B11+B39</f>
        <v>0</v>
      </c>
      <c r="C42" s="193"/>
    </row>
    <row r="43" spans="1:3" x14ac:dyDescent="0.3">
      <c r="A43" s="207" t="s">
        <v>258</v>
      </c>
      <c r="B43" s="208">
        <f>0.2*B42</f>
        <v>0</v>
      </c>
    </row>
    <row r="44" spans="1:3" ht="15" thickBot="1" x14ac:dyDescent="0.35">
      <c r="A44" s="209" t="s">
        <v>259</v>
      </c>
      <c r="B44" s="210">
        <f>B42+B43</f>
        <v>0</v>
      </c>
    </row>
    <row r="46" spans="1:3" x14ac:dyDescent="0.3">
      <c r="A46" s="56"/>
    </row>
    <row r="111" spans="2:2" x14ac:dyDescent="0.3">
      <c r="B111" s="133" t="s">
        <v>260</v>
      </c>
    </row>
  </sheetData>
  <mergeCells count="1">
    <mergeCell ref="A1:B1"/>
  </mergeCells>
  <printOptions horizontalCentered="1" verticalCentered="1"/>
  <pageMargins left="0.23622047244094491" right="0.23622047244094491" top="0.74803149606299213" bottom="0.74803149606299213" header="0.31496062992125984" footer="0.31496062992125984"/>
  <pageSetup paperSize="9" fitToHeight="0" orientation="portrait" r:id="rId1"/>
  <headerFooter>
    <oddHeader xml:space="preserve">&amp;L&amp;G&amp;C&amp;"Calibri,Gras"&amp;12&amp;K03+000Travaux de curage, de désamiantage et de déconstruction de l'ex-site SANOFI
&amp;"Calibri,Normal"&amp;10 &amp;K92D0503, digue d'Alfortville - 94 140 ALFORTVILLE&amp;"Calibri,Gras"&amp;12&amp;K03+000
</oddHeader>
    <oddFooter>&amp;LIDFP250203&amp;C&amp;"Calibri,Normal"DPGF_BPU_DQE_Récap - Indice D &amp;R&amp;"Calibri,Normal"&amp;P/&amp;N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TF</vt:lpstr>
      <vt:lpstr>TO</vt:lpstr>
      <vt:lpstr>BPU</vt:lpstr>
      <vt:lpstr>DQE</vt:lpstr>
      <vt:lpstr>RECAP</vt:lpstr>
      <vt:lpstr>BPU!Zone_d_impression</vt:lpstr>
      <vt:lpstr>DQE!Zone_d_impression</vt:lpstr>
      <vt:lpstr>RECAP!Zone_d_impression</vt:lpstr>
      <vt:lpstr>TF!Zone_d_impression</vt:lpstr>
      <vt:lpstr>TO!Zone_d_impression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2006-09-12T15:06:44Z</dcterms:created>
  <dcterms:modified xsi:type="dcterms:W3CDTF">2025-11-19T12:05:22Z</dcterms:modified>
</cp:coreProperties>
</file>